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40" windowWidth="19320" windowHeight="11910"/>
  </bookViews>
  <sheets>
    <sheet name="Bilance" sheetId="12" r:id="rId1"/>
    <sheet name="Sumář příjmů a výdajů" sheetId="47" r:id="rId2"/>
    <sheet name="Fondy" sheetId="2" r:id="rId3"/>
    <sheet name="Příjmy z pronájmu majetku PO" sheetId="17" r:id="rId4"/>
    <sheet name="Dluhová služba " sheetId="16" r:id="rId5"/>
    <sheet name="Běžné výdaje kapitol" sheetId="4" r:id="rId6"/>
    <sheet name="01" sheetId="52" r:id="rId7"/>
    <sheet name="02" sheetId="46" r:id="rId8"/>
    <sheet name="03" sheetId="50" r:id="rId9"/>
    <sheet name="04" sheetId="53" r:id="rId10"/>
    <sheet name="05" sheetId="54" r:id="rId11"/>
    <sheet name="06" sheetId="56" r:id="rId12"/>
    <sheet name="07" sheetId="49" r:id="rId13"/>
    <sheet name="08" sheetId="40" r:id="rId14"/>
    <sheet name="09" sheetId="44" r:id="rId15"/>
    <sheet name="10" sheetId="51" r:id="rId16"/>
    <sheet name="11" sheetId="35" r:id="rId17"/>
    <sheet name="13" sheetId="39" r:id="rId18"/>
    <sheet name="14" sheetId="32" r:id="rId19"/>
    <sheet name="16" sheetId="31" r:id="rId20"/>
    <sheet name="17" sheetId="42" r:id="rId21"/>
    <sheet name="23" sheetId="43" r:id="rId22"/>
    <sheet name="12 - Investiční výdaje" sheetId="58" r:id="rId23"/>
  </sheets>
  <definedNames>
    <definedName name="_xlnm.Print_Area" localSheetId="16">'11'!$A$1:$E$15</definedName>
    <definedName name="_xlnm.Print_Area" localSheetId="4">'Dluhová služba '!$A$1:$D$25</definedName>
    <definedName name="_xlnm.Print_Area" localSheetId="3">'Příjmy z pronájmu majetku PO'!$A$1:$D$24</definedName>
    <definedName name="_xlnm.Print_Area" localSheetId="1">'Sumář příjmů a výdajů'!$A$1:$D$49</definedName>
    <definedName name="Text79" localSheetId="16">'11'!#REF!</definedName>
  </definedNames>
  <calcPr calcId="145621"/>
</workbook>
</file>

<file path=xl/calcChain.xml><?xml version="1.0" encoding="utf-8"?>
<calcChain xmlns="http://schemas.openxmlformats.org/spreadsheetml/2006/main">
  <c r="D44" i="58" l="1"/>
  <c r="D50" i="58" s="1"/>
  <c r="D57" i="58"/>
  <c r="D59" i="58" l="1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D8" i="4"/>
  <c r="C24" i="4"/>
  <c r="C29" i="56"/>
  <c r="D29" i="56"/>
  <c r="E8" i="56" l="1"/>
  <c r="E9" i="56"/>
  <c r="E10" i="56"/>
  <c r="E11" i="56"/>
  <c r="E12" i="56"/>
  <c r="E14" i="56"/>
  <c r="E15" i="56"/>
  <c r="E16" i="56"/>
  <c r="E17" i="56"/>
  <c r="E18" i="56"/>
  <c r="E20" i="56"/>
  <c r="E22" i="56"/>
  <c r="E28" i="56"/>
  <c r="E29" i="56"/>
  <c r="C10" i="39" l="1"/>
  <c r="D10" i="39"/>
  <c r="D28" i="2" l="1"/>
  <c r="C17" i="47" l="1"/>
  <c r="C43" i="47" l="1"/>
  <c r="B43" i="47"/>
  <c r="E10" i="35" l="1"/>
  <c r="E9" i="35"/>
  <c r="E8" i="35"/>
  <c r="E8" i="54" l="1"/>
  <c r="E9" i="54"/>
  <c r="E10" i="54"/>
  <c r="E11" i="54"/>
  <c r="E12" i="54"/>
  <c r="E13" i="54"/>
  <c r="E14" i="54"/>
  <c r="E15" i="54"/>
  <c r="E16" i="54"/>
  <c r="E17" i="54"/>
  <c r="E18" i="54"/>
  <c r="E19" i="54"/>
  <c r="C20" i="54"/>
  <c r="D20" i="54"/>
  <c r="E8" i="53"/>
  <c r="E9" i="53"/>
  <c r="E10" i="53"/>
  <c r="E11" i="53"/>
  <c r="E12" i="53"/>
  <c r="E13" i="53"/>
  <c r="E14" i="53"/>
  <c r="C15" i="53"/>
  <c r="D15" i="53"/>
  <c r="C10" i="31"/>
  <c r="D10" i="31"/>
  <c r="E9" i="52"/>
  <c r="E10" i="52"/>
  <c r="E11" i="52"/>
  <c r="E12" i="52"/>
  <c r="E13" i="52"/>
  <c r="E14" i="52"/>
  <c r="E15" i="52"/>
  <c r="E16" i="52"/>
  <c r="C17" i="52"/>
  <c r="D17" i="52"/>
  <c r="E20" i="54" l="1"/>
  <c r="E15" i="53"/>
  <c r="E17" i="52"/>
  <c r="E8" i="51"/>
  <c r="E9" i="51"/>
  <c r="E10" i="51"/>
  <c r="E11" i="51"/>
  <c r="E13" i="51"/>
  <c r="E14" i="51"/>
  <c r="E15" i="51"/>
  <c r="E16" i="51"/>
  <c r="E17" i="51"/>
  <c r="E18" i="51"/>
  <c r="E19" i="51"/>
  <c r="E20" i="51"/>
  <c r="E21" i="51"/>
  <c r="E22" i="51"/>
  <c r="C23" i="51"/>
  <c r="D23" i="51"/>
  <c r="E23" i="51" l="1"/>
  <c r="E9" i="50"/>
  <c r="E10" i="50"/>
  <c r="E11" i="50"/>
  <c r="C14" i="50"/>
  <c r="D14" i="50"/>
  <c r="E14" i="50" l="1"/>
  <c r="E8" i="49"/>
  <c r="E9" i="49"/>
  <c r="E10" i="49"/>
  <c r="E11" i="49"/>
  <c r="E12" i="49"/>
  <c r="E13" i="49"/>
  <c r="E14" i="49"/>
  <c r="C16" i="49"/>
  <c r="D16" i="49"/>
  <c r="E16" i="49" l="1"/>
  <c r="C9" i="12" l="1"/>
  <c r="D25" i="47" l="1"/>
  <c r="D26" i="47" l="1"/>
  <c r="C17" i="12" l="1"/>
  <c r="C16" i="12"/>
  <c r="C12" i="12"/>
  <c r="C11" i="12"/>
  <c r="C10" i="12"/>
  <c r="D39" i="47" l="1"/>
  <c r="D46" i="47"/>
  <c r="B47" i="47"/>
  <c r="D42" i="47"/>
  <c r="D41" i="47"/>
  <c r="D40" i="47"/>
  <c r="D35" i="47"/>
  <c r="D33" i="47"/>
  <c r="D32" i="47"/>
  <c r="D31" i="47"/>
  <c r="D30" i="47"/>
  <c r="D29" i="47"/>
  <c r="D28" i="47"/>
  <c r="D27" i="47"/>
  <c r="D21" i="47"/>
  <c r="D20" i="47"/>
  <c r="B17" i="47"/>
  <c r="B22" i="47" s="1"/>
  <c r="D16" i="47"/>
  <c r="D15" i="47"/>
  <c r="D14" i="47"/>
  <c r="D13" i="47"/>
  <c r="D12" i="47"/>
  <c r="D11" i="47"/>
  <c r="D9" i="47"/>
  <c r="B49" i="47" l="1"/>
  <c r="D17" i="47"/>
  <c r="C47" i="47"/>
  <c r="D47" i="47" s="1"/>
  <c r="C14" i="12"/>
  <c r="C22" i="47"/>
  <c r="D43" i="47"/>
  <c r="E9" i="46"/>
  <c r="D10" i="46"/>
  <c r="C10" i="46"/>
  <c r="E8" i="46"/>
  <c r="C49" i="47" l="1"/>
  <c r="D22" i="47"/>
  <c r="E10" i="46"/>
  <c r="D17" i="12"/>
  <c r="D16" i="12"/>
  <c r="D12" i="12"/>
  <c r="D11" i="12"/>
  <c r="D10" i="12"/>
  <c r="D9" i="12"/>
  <c r="D11" i="43"/>
  <c r="C11" i="43"/>
  <c r="E11" i="43" s="1"/>
  <c r="C29" i="42"/>
  <c r="D29" i="42"/>
  <c r="E28" i="42"/>
  <c r="E27" i="42"/>
  <c r="D22" i="40"/>
  <c r="C22" i="40"/>
  <c r="E8" i="44"/>
  <c r="C9" i="44"/>
  <c r="D9" i="44"/>
  <c r="D14" i="44" s="1"/>
  <c r="E8" i="43"/>
  <c r="E9" i="43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5" i="42"/>
  <c r="E8" i="40"/>
  <c r="E9" i="40"/>
  <c r="E10" i="40"/>
  <c r="E11" i="40"/>
  <c r="E14" i="40"/>
  <c r="E15" i="40"/>
  <c r="E17" i="40"/>
  <c r="E18" i="40"/>
  <c r="E19" i="40"/>
  <c r="E20" i="40"/>
  <c r="E21" i="40"/>
  <c r="E8" i="39"/>
  <c r="E10" i="39"/>
  <c r="C11" i="35"/>
  <c r="D11" i="35"/>
  <c r="C10" i="32"/>
  <c r="D10" i="32"/>
  <c r="E8" i="31"/>
  <c r="D21" i="16"/>
  <c r="D20" i="16"/>
  <c r="D12" i="16"/>
  <c r="D11" i="16"/>
  <c r="D10" i="16"/>
  <c r="C22" i="16"/>
  <c r="C13" i="16"/>
  <c r="D12" i="17"/>
  <c r="D11" i="17"/>
  <c r="D10" i="17"/>
  <c r="D9" i="17"/>
  <c r="D8" i="17"/>
  <c r="C13" i="17"/>
  <c r="D18" i="2"/>
  <c r="D31" i="2" s="1"/>
  <c r="E17" i="2"/>
  <c r="E16" i="2"/>
  <c r="E15" i="2"/>
  <c r="E14" i="2"/>
  <c r="E13" i="2"/>
  <c r="E12" i="2"/>
  <c r="E11" i="2"/>
  <c r="E10" i="2"/>
  <c r="E9" i="2"/>
  <c r="E8" i="2"/>
  <c r="B18" i="12"/>
  <c r="B13" i="17"/>
  <c r="B13" i="16"/>
  <c r="B22" i="16"/>
  <c r="B13" i="12"/>
  <c r="B15" i="12" s="1"/>
  <c r="B19" i="12" s="1"/>
  <c r="C18" i="2"/>
  <c r="B24" i="4"/>
  <c r="D24" i="4" s="1"/>
  <c r="D13" i="16" l="1"/>
  <c r="D22" i="16"/>
  <c r="D13" i="17"/>
  <c r="E9" i="44"/>
  <c r="E11" i="35"/>
  <c r="E29" i="42"/>
  <c r="E22" i="40"/>
  <c r="E18" i="2"/>
  <c r="C18" i="12"/>
  <c r="D14" i="12"/>
  <c r="C13" i="12"/>
  <c r="D13" i="12" l="1"/>
  <c r="C15" i="12"/>
  <c r="C19" i="12" s="1"/>
</calcChain>
</file>

<file path=xl/sharedStrings.xml><?xml version="1.0" encoding="utf-8"?>
<sst xmlns="http://schemas.openxmlformats.org/spreadsheetml/2006/main" count="585" uniqueCount="318">
  <si>
    <t>v tis. Kč</t>
  </si>
  <si>
    <t>Ukazatel</t>
  </si>
  <si>
    <t>Příjmy</t>
  </si>
  <si>
    <t>Podíly na daních (třída 1)</t>
  </si>
  <si>
    <t>Příjmy z úroků na bankovních účtech (třída 2)</t>
  </si>
  <si>
    <t>Příjmy z pronájmu majetku příspěvkových organizací (třída 2)</t>
  </si>
  <si>
    <t>Vratky z předfinancování projektů EU (třída 2)</t>
  </si>
  <si>
    <t>Příjmy z prodeje majetku (třída 3)</t>
  </si>
  <si>
    <t>Finanční dotační vztah státního rozpočtu k rozpočtu kraje na výkon přenesené působnosti (třída 4)</t>
  </si>
  <si>
    <t>Dotace ze státního rozpočtu - školství (třída 4)</t>
  </si>
  <si>
    <t>Příjmy celkem</t>
  </si>
  <si>
    <t>Financování ve zdrojích</t>
  </si>
  <si>
    <t>Zdroje celkem</t>
  </si>
  <si>
    <t>V ý d a j e</t>
  </si>
  <si>
    <t>Běžné výdaje kapitol</t>
  </si>
  <si>
    <t>Výdaje na pokrytí nákladů voleb nad rámec dotace</t>
  </si>
  <si>
    <t>Výdaje celkem</t>
  </si>
  <si>
    <t>Financování ve výdajích</t>
  </si>
  <si>
    <t>Splátky přijatého úvěru kraje (jistina)</t>
  </si>
  <si>
    <t>Výdaje celkem (včetně splátky úvěru)</t>
  </si>
  <si>
    <t>Celková bilance hospodaření</t>
  </si>
  <si>
    <t xml:space="preserve">Kapitola </t>
  </si>
  <si>
    <t>Název fondu</t>
  </si>
  <si>
    <t>01</t>
  </si>
  <si>
    <t>Středočeský Fond podpory dobrovolných hasičů a složek IZS</t>
  </si>
  <si>
    <t>Středočeský Fond hejtmana a zmírnění následků živelných katastrof</t>
  </si>
  <si>
    <t>05</t>
  </si>
  <si>
    <t>Středočeský Fond vzdělávání, sportu, volného času a primární prevence</t>
  </si>
  <si>
    <t>06</t>
  </si>
  <si>
    <t xml:space="preserve">Středočeský Fond kultury a obnovy památek </t>
  </si>
  <si>
    <t>08</t>
  </si>
  <si>
    <t>Středočeský Fond rozvoje obcí a měst</t>
  </si>
  <si>
    <t>Středočeský Fond cestovního ruchu</t>
  </si>
  <si>
    <t>Středočeský Fond podpory malého a středního  podnikání</t>
  </si>
  <si>
    <t>10</t>
  </si>
  <si>
    <t xml:space="preserve">Středočeský Fond životního prostředí a zemědělství </t>
  </si>
  <si>
    <t>17</t>
  </si>
  <si>
    <t>Středočeský humanitární fond</t>
  </si>
  <si>
    <t>Kapitola</t>
  </si>
  <si>
    <t xml:space="preserve">01 - Činnost zastupitelstva </t>
  </si>
  <si>
    <t>02 - Činnost krajského úřadu</t>
  </si>
  <si>
    <t>03 - Informatika</t>
  </si>
  <si>
    <t>04 - Doprava</t>
  </si>
  <si>
    <t>05 - Školství, mládeže a sportu</t>
  </si>
  <si>
    <t>06 - Kultura a památková péče</t>
  </si>
  <si>
    <t>07 - Zdravotnictví</t>
  </si>
  <si>
    <t>08 - Regionální rozvoj</t>
  </si>
  <si>
    <t>09 - Evropská integrace</t>
  </si>
  <si>
    <t>10 - Životní prostředí a zemědělství</t>
  </si>
  <si>
    <t>11 - Správa majetku</t>
  </si>
  <si>
    <t>13 - Krajský investor</t>
  </si>
  <si>
    <t>17 - Sociální věci</t>
  </si>
  <si>
    <t>23 - Ostatní</t>
  </si>
  <si>
    <t>Středočeský povodňový fond</t>
  </si>
  <si>
    <t>Paragraf</t>
  </si>
  <si>
    <t>Oblast rozpočtu</t>
  </si>
  <si>
    <t>Běžné výdaje</t>
  </si>
  <si>
    <t>Lékařská služba první pomoci</t>
  </si>
  <si>
    <t>Ostatní nemocnice - ztrátové činnosti a nové pavilony a. s.</t>
  </si>
  <si>
    <t>Ostatní ústavní péče - dětská centra</t>
  </si>
  <si>
    <t>Zdravotnická záchranná služba</t>
  </si>
  <si>
    <t>Ostatní činnost ve zdravotnictví - odbor</t>
  </si>
  <si>
    <t>Ostatní činnost ve zdravotnictví - nehrazené činnosti ze zdravotního pojištění</t>
  </si>
  <si>
    <t>Celkem</t>
  </si>
  <si>
    <t>Kapitola 03 - Informatika</t>
  </si>
  <si>
    <t>Činnost regionální správy</t>
  </si>
  <si>
    <t xml:space="preserve">Příprava akčního plánu </t>
  </si>
  <si>
    <t>Prevence patologických jevů</t>
  </si>
  <si>
    <t>Podpora zahraničních aktivit škol</t>
  </si>
  <si>
    <t>Olympiáda dětí a mládeže</t>
  </si>
  <si>
    <t xml:space="preserve">Školicí střediska </t>
  </si>
  <si>
    <t xml:space="preserve">Sportovní centra </t>
  </si>
  <si>
    <t>Sportovní soutěže</t>
  </si>
  <si>
    <t>Podpora učňovského školství - stipendia</t>
  </si>
  <si>
    <t>Mzdové prostředky hrazené z rozpočtu kraje</t>
  </si>
  <si>
    <t>Velké opravy a havárie</t>
  </si>
  <si>
    <t>Provoz škol zřizovaných Středočeským krajem</t>
  </si>
  <si>
    <t>Kapitola 05 - Školství, mládeže a sportu</t>
  </si>
  <si>
    <t>Chráněné části přírody</t>
  </si>
  <si>
    <t>Ostatní nakládání s odpady</t>
  </si>
  <si>
    <t>Prevence vzniku odpadů</t>
  </si>
  <si>
    <t xml:space="preserve">Pěstební činnost </t>
  </si>
  <si>
    <t>Ostatní zemědělská a potravinářská činnost a rozvoj</t>
  </si>
  <si>
    <t>Ostatní ekologické záležitosti</t>
  </si>
  <si>
    <t>Ekologická výchova a osvěta</t>
  </si>
  <si>
    <t>Ostatní správa v ochraně životního prostředí</t>
  </si>
  <si>
    <t>Ochrana druhů a stanovišť</t>
  </si>
  <si>
    <t>Monitoring ochrany ovzduší</t>
  </si>
  <si>
    <t>Pitná voda</t>
  </si>
  <si>
    <t>Ostatní správa v zemědělství</t>
  </si>
  <si>
    <t>Ostatní záležitosti lesního hospodářství</t>
  </si>
  <si>
    <t>Kapitola 10 - Životní prostředí a zemědělství</t>
  </si>
  <si>
    <t xml:space="preserve">Přehled běžných výdajů jednotlivých kapitol </t>
  </si>
  <si>
    <t xml:space="preserve">Sumář příjmů a výdajů </t>
  </si>
  <si>
    <t>Financování celkem</t>
  </si>
  <si>
    <t>Saldo (příjmy - výdaje)</t>
  </si>
  <si>
    <t xml:space="preserve">Výdaje celkem </t>
  </si>
  <si>
    <t>Třída 4 - Přijaté dotace</t>
  </si>
  <si>
    <t>Třída 3 - Kapitálové příjmy</t>
  </si>
  <si>
    <t>Třída 2 - Nedaňové příjmy</t>
  </si>
  <si>
    <t>Třída 1 - Daňové příjmy</t>
  </si>
  <si>
    <t xml:space="preserve">Celková bilance hospodaření </t>
  </si>
  <si>
    <t>Kapitola 11 - Správa majetku</t>
  </si>
  <si>
    <t>Ostatní finanční operace</t>
  </si>
  <si>
    <t>Obecné příjmy a výdaje z finančních operací</t>
  </si>
  <si>
    <t>Kapitola 23 - Ostatní</t>
  </si>
  <si>
    <t xml:space="preserve">Splátky úroků z přijatého úvěru kraje </t>
  </si>
  <si>
    <t>Název organizace</t>
  </si>
  <si>
    <t>Dluhová služba za úvěr kraje z roku 2007</t>
  </si>
  <si>
    <t xml:space="preserve">Dluhová služba za úvěr nemocnic celkem </t>
  </si>
  <si>
    <t>Oblastní nemocnice Kladno</t>
  </si>
  <si>
    <t>Oblastní nemocnice Kolín</t>
  </si>
  <si>
    <t>Oblastní nemocnice Příbram</t>
  </si>
  <si>
    <t>Dluhová služba za úvěr nemocnic z roku 2008</t>
  </si>
  <si>
    <t xml:space="preserve">Dluhová služba za úvěr </t>
  </si>
  <si>
    <t>Příjmy z pronájmu majetku PO celkem</t>
  </si>
  <si>
    <t>Příjmy z pronájmu majetku příspěvkových organizací - ÚZ 40</t>
  </si>
  <si>
    <t>Mezinárodní spolupráce</t>
  </si>
  <si>
    <t>Zastupitelstva krajů</t>
  </si>
  <si>
    <t>Ochrana obyvatelstva</t>
  </si>
  <si>
    <t>Ostatní sociální péče a pomoc rodině a manželství</t>
  </si>
  <si>
    <t>Sociální péče a pomoc přistěhovalcům a vybraným etnikům</t>
  </si>
  <si>
    <t>Ostatní sociální péče a pomoc ostatním skupinám obyvatelstva</t>
  </si>
  <si>
    <t>Ostatní správa v sociálním zabezpečení a politice zaměstnanosti</t>
  </si>
  <si>
    <t>Ostatní záležitosti sociálních věcí a politiky zaměstnanosti</t>
  </si>
  <si>
    <t>Centra sociálně rehabilitačních služeb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</si>
  <si>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</si>
  <si>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</si>
  <si>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</si>
  <si>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</si>
  <si>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</si>
  <si>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</si>
  <si>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</si>
  <si>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Azylové domy, nízkoprahová denní centra a noclehárny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</si>
  <si>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</si>
  <si>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</si>
  <si>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</si>
  <si>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</si>
  <si>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Kapitola 17 - Sociální věci</t>
  </si>
  <si>
    <t>Kapitola 07 - Zdravotnictví</t>
  </si>
  <si>
    <t>Kapitola 13 - Krajský investor</t>
  </si>
  <si>
    <t>Ostatní záležitosti v dopravě</t>
  </si>
  <si>
    <t>Bezpečnost silničního provozu</t>
  </si>
  <si>
    <t>Provoz veřejné železniční dopravy</t>
  </si>
  <si>
    <t>Provoz veřejné silniční dopravy</t>
  </si>
  <si>
    <t>Silnice</t>
  </si>
  <si>
    <t>Kapitola 04 - Doprava</t>
  </si>
  <si>
    <t>Metodická a koncepční činnost odboru, zahraniční spolupráce v oblasti kultury</t>
  </si>
  <si>
    <t>Pořádání výstav, vernisáží a dalších kulturních akcí</t>
  </si>
  <si>
    <t>Regionální funkce knihoven SK</t>
  </si>
  <si>
    <t>Archeologické výzkumy a nálezy</t>
  </si>
  <si>
    <t>Kapitola 06 - Kultura a památková péče</t>
  </si>
  <si>
    <t>Strategické dokumenty</t>
  </si>
  <si>
    <t>Portály IT</t>
  </si>
  <si>
    <t>Vesnice roku</t>
  </si>
  <si>
    <t>Územně analytické podklady SK</t>
  </si>
  <si>
    <t>Kapitola 08 - Regionální rozvoj</t>
  </si>
  <si>
    <t>Činnost regionální správy - provozní náklady na projekt v rámci Výzvy č. 19 IOP</t>
  </si>
  <si>
    <t>Požární ochrana - dobrovolná část</t>
  </si>
  <si>
    <t>Prevence před drogami, alkoholem, nikotinem a jinými závislostmi</t>
  </si>
  <si>
    <t>Ostatní činnosti jinde nezařazené - Sociální fond</t>
  </si>
  <si>
    <t>Středočeské Fondy - grantové a dotační výdaje kapitol</t>
  </si>
  <si>
    <t>Havarijní fond pro ochranu jakosti vod SK (kapitola 10)</t>
  </si>
  <si>
    <t>Investiční dotace v rámci Společného programu na podporu výměny kotlů (kapitola 10)</t>
  </si>
  <si>
    <t>Výdaje na havárie (kapitola 23 - Ostatní)</t>
  </si>
  <si>
    <t>Výdaje na reprodukci majetku příspěvkových organizací -financované z vybraných příjmů z pronájmu (kapitola 23 - Ostatní)</t>
  </si>
  <si>
    <t>Kapitálové (investiční)  výdaje  (kapitola 12)</t>
  </si>
  <si>
    <t>Odložené financování v oblasti dopravy - PO KSÚS (kapitola 04)</t>
  </si>
  <si>
    <t>Odložené financování Letecké muzeum v Mladé Boleslavi (kapitola 23 - Ostatní)</t>
  </si>
  <si>
    <t>Splátky úroků z přijatého úvěru kraje (kapitola 23 - Ostatní)</t>
  </si>
  <si>
    <t>Dluhová služba za úvěr nemocnic (kapitola 07)</t>
  </si>
  <si>
    <t>Dotace ze státního rozpočtu - školství (kapitola 05)</t>
  </si>
  <si>
    <t>Splátky přijatého úvěru kraje - jistina</t>
  </si>
  <si>
    <t>z toho:</t>
  </si>
  <si>
    <t>Městská knihovna Benešov</t>
  </si>
  <si>
    <t>Městská knihovna Kutná Hora</t>
  </si>
  <si>
    <t>Knihovna města Mladá Boleslav</t>
  </si>
  <si>
    <t>Knihovna Jana Drdy Příbram</t>
  </si>
  <si>
    <t>Rozpočet Středočeského kraje na rok 2016</t>
  </si>
  <si>
    <t>Rozpočet 2016</t>
  </si>
  <si>
    <t>% 2016/2015 schv. rozp.</t>
  </si>
  <si>
    <t>14 - Řízení lidských zdrojů</t>
  </si>
  <si>
    <t>Schválený rozpočet 2015</t>
  </si>
  <si>
    <t>Rozpočet Středočeského kraje na rok 2016 -  běžné výdaje kapitol</t>
  </si>
  <si>
    <t>Kapitola 14 - Řízení lidských zdrojů</t>
  </si>
  <si>
    <t>Rozpočet Středočeského kraje na rok 2016 - běžné výdaje kapitol</t>
  </si>
  <si>
    <t>Komunikační nástroje pro řízení PO</t>
  </si>
  <si>
    <t>Nákup notebooků pro nové zastupitelstvo</t>
  </si>
  <si>
    <t>Činnost regionální správy - provozní náklady Rozvoj eGovernmentu</t>
  </si>
  <si>
    <t xml:space="preserve"> </t>
  </si>
  <si>
    <t xml:space="preserve">Středočeská vědecká knihovna v Kladně </t>
  </si>
  <si>
    <t>Provoz škol - nájemné</t>
  </si>
  <si>
    <t>Rybářství</t>
  </si>
  <si>
    <t>Podklady pro zpracování aktualizace ZÚR -územní studie</t>
  </si>
  <si>
    <t>Činnost regionálních rad</t>
  </si>
  <si>
    <t>Klub českých turistů</t>
  </si>
  <si>
    <t>Příprava a udržitelnost projektů</t>
  </si>
  <si>
    <t>Odborné sociální poradenství</t>
  </si>
  <si>
    <t>Technická pomoc a neuznatelné náklady Globálních grantů Operačního programu vzdělávání pro konkurenceschopnost</t>
  </si>
  <si>
    <t>Kapitola 09 - Evropská integrace</t>
  </si>
  <si>
    <t>Středočeské inovační centrum</t>
  </si>
  <si>
    <t>Kapitola 01 - Činnost zastupitelstva</t>
  </si>
  <si>
    <t>Předfinancování a kofinancování projektů EU a ostatní související výdaje s projekty EU (kapitola 23 - Ostatní)</t>
  </si>
  <si>
    <t>Plošná finanční korekce Úřadu regionální rady regionu soudržnosti Střední Čechy (kapitola 23 - Ostatní)</t>
  </si>
  <si>
    <t>Pojištění majetku, vozidel a odpovědnosti k refundaci pro potřeby IS GINIS  (kapitola 23 - Ostatní)</t>
  </si>
  <si>
    <t>Odložené financování v oblasti zdravotnictví (kapitola 12)</t>
  </si>
  <si>
    <t>Rezerva - nepředvídatelné události a finanční záruky (kapitola 23 - Ostatní)</t>
  </si>
  <si>
    <t>Kapitola 16 - Správní agendy</t>
  </si>
  <si>
    <t>16 - Správní agendy</t>
  </si>
  <si>
    <t>Nebytové hospodářství</t>
  </si>
  <si>
    <t>Bytové hospodářství</t>
  </si>
  <si>
    <t>Kapitola 02 - Činnost krajského úřadu</t>
  </si>
  <si>
    <t>Outsourcing tiskového prostředí</t>
  </si>
  <si>
    <t>04</t>
  </si>
  <si>
    <t>2212</t>
  </si>
  <si>
    <t>07</t>
  </si>
  <si>
    <t>Správní poplatky (třída 1)</t>
  </si>
  <si>
    <t>12</t>
  </si>
  <si>
    <t>Dluhová služba za úvěr kraje celkem</t>
  </si>
  <si>
    <t>Ostatní nemocnice - rezerva</t>
  </si>
  <si>
    <t>Ostatní činností ve zdravotnictví - regulační poplatky</t>
  </si>
  <si>
    <t>Ostatní sociální péče a pomoc rodině a manželství - dotace organizaci La Sophia</t>
  </si>
  <si>
    <t>Ostatní činnosti jinde nezařazené</t>
  </si>
  <si>
    <t>Koncepční podpora divadel (Městské divadlo Mladá Boleslav, Divadlo A. Dvořáka v Příbrami, Městské divadlo Kladno, loutkové Divadlo Lampion)</t>
  </si>
  <si>
    <t>Projekt WASBE 2016 (Světová asociace dechových symfonických orchestrů a souborů)</t>
  </si>
  <si>
    <t>Festival muzejních nocí</t>
  </si>
  <si>
    <t>ART SALON</t>
  </si>
  <si>
    <t>Akce "20. setkání hornických měst a obcí"</t>
  </si>
  <si>
    <t>Ostatní činnosti související se službami pro obyvatelstvo</t>
  </si>
  <si>
    <t>Středočeské Fondy celkem</t>
  </si>
  <si>
    <t>Dotace z Fondů schválené v roce 2015 celkem</t>
  </si>
  <si>
    <t>Podpora podnikání, investiční příležitosti, brownfields</t>
  </si>
  <si>
    <t>Ostatní správa v oblasti krizového řízení</t>
  </si>
  <si>
    <t xml:space="preserve">Středočeský Fond podpory dobrovolných hasičů a složek IZS </t>
  </si>
  <si>
    <t>Číslo usnesení</t>
  </si>
  <si>
    <t>usn. č. 088-19/2015/ZK ze dne 22.9.2015</t>
  </si>
  <si>
    <t>usn. č. 019-36/2015/RK ze dne 19.10.2015</t>
  </si>
  <si>
    <t>Smluvně vázané prostředky z roku 2015</t>
  </si>
  <si>
    <t xml:space="preserve">Celkem </t>
  </si>
  <si>
    <t>Činnost orgánů krizového řízení na územní úrovni a dalších územních správních úřadů v oblasti krizového řízení</t>
  </si>
  <si>
    <t>Ostatní záležitosti vnitrozemské plavby – dotace přívozy</t>
  </si>
  <si>
    <t xml:space="preserve">Podpora cestovního ruchu, regionálních/lokálních akcí </t>
  </si>
  <si>
    <t>Aktualizace ZÚR SK</t>
  </si>
  <si>
    <t>Záležitosti vodních toků a vodohospodářských děl jinde nezařazené</t>
  </si>
  <si>
    <t>Středočeské Fondy v rámci jednotlivých kapitol v roce 2016 - nová dotační řízení</t>
  </si>
  <si>
    <t>Projektová kancelář</t>
  </si>
  <si>
    <t>Dodatečně schválené dotace z Fondů v roce 2015 a smluvně vázané dotace z Fondů roku 2015</t>
  </si>
  <si>
    <t>Rozvojové projekty příspěvkových organizací - činnosti muzeí a galerií</t>
  </si>
  <si>
    <t>Rozvojové projekty příspěvkových organizací - činnosti knihovnické</t>
  </si>
  <si>
    <t>Příspěvky příspěvkovým organizacím -  činnosti knihovnické</t>
  </si>
  <si>
    <t>Příspěvky příspěvkovým organizacím - činnosti muzeí a galerií</t>
  </si>
  <si>
    <t>Příspěvky příspěvkovým organizacím - činnosti památkových ústavů, hradů a zámků</t>
  </si>
  <si>
    <t>Zapojení zůstatku hospodaření z minulých let</t>
  </si>
  <si>
    <t>Vázané prostředky z minulého roku</t>
  </si>
  <si>
    <t>Zůstatek prostředků z minulého roku z poplatků za odběr podzemních vod - účelové prostředky Havarijního fondu pro ochranu jakosti vod SK</t>
  </si>
  <si>
    <t>Výdaje z vázaných prostředků z minulého roku - běžné výdaje, Středočeské Fondy, kapitálové výdaje, projekty EU (kapitola 23 - Ostatní)</t>
  </si>
  <si>
    <t>Středočeské Fondy - grantové a dotační výdaje kapitol celkem</t>
  </si>
  <si>
    <t xml:space="preserve">Místní akční skupiny </t>
  </si>
  <si>
    <t xml:space="preserve">Destinační managementy </t>
  </si>
  <si>
    <t>GG OPVK - úhrada nevypořádaných nesrovnalostí projektů OPVK (porušení rozpočtové kázně) - nedostatky zjištěné v realizaci projektů Operačního programu Vzdělávání pro konkurenceschopnost za období let 2008 - 2014 (usn. č. 017-38/2015/RK ze dne 2.11.2015)</t>
  </si>
  <si>
    <t>Běžné výdaje kapitol celkem</t>
  </si>
  <si>
    <t>Kapitálové (investiční) výdaje celkem</t>
  </si>
  <si>
    <t>ON Příbram, a.s. - Rekonstrukce porodních sálů a částí křídla D4 monobloku pro porodní oddělení</t>
  </si>
  <si>
    <t>ON Kolín, a.s., nem. SČK - Vybudování a zprovoznění paliativní péče, tzv. hospicových lůžek v nemocnici KH</t>
  </si>
  <si>
    <t>ON Kolín, a.s., nem. SČK - Pořízení zdravotnické technologie pro Pavilon "N" - neproplacené dotace ROP</t>
  </si>
  <si>
    <t>ON Kladno, a.s., nem. SČK - Generel nemocnice Kladno - Rekonstrukce bloku C2</t>
  </si>
  <si>
    <t>Odložené financování na rok 2016</t>
  </si>
  <si>
    <t>Investiční výdaje a smluvně vázané prostředky celkem</t>
  </si>
  <si>
    <t>Rezerva kapitálových (investičních) prostředků SK</t>
  </si>
  <si>
    <t>Cyklostezky na území kraje včetně přípravných prací</t>
  </si>
  <si>
    <t>2219</t>
  </si>
  <si>
    <t>Dětské centrum Chocerady - Nákup kopírovacího stroje</t>
  </si>
  <si>
    <t>3529</t>
  </si>
  <si>
    <t>Dětské centrum Chocerady - Konvektomat</t>
  </si>
  <si>
    <t>3522</t>
  </si>
  <si>
    <t>ON Kladno, a.s., nem. SČK - Výstavba a rekonstrukce Oblastní nemocnice Kladno, a.s., nemocnice Středočeského kraje - dofinancování</t>
  </si>
  <si>
    <t>ON Ml. Boleslav, a.s., nem. SČK - Rekonstrukce a dostavba pavilonu č. 4 a 6 ON Mladá Boleslav, a.s., nem. SČK</t>
  </si>
  <si>
    <t>ON Ml. Boleslav, a.s., nem. SČK - Generel ON Mladá Boleslav, a.s., nemocnice Středočeského kraje - pavilon 7 (interna), pavilon 37 (parkoviště)</t>
  </si>
  <si>
    <t>Polabské muzeum Poděbrady - Projektová dokumentace rekonstrukce muzea v Nymburce</t>
  </si>
  <si>
    <t>3315</t>
  </si>
  <si>
    <t>Muzeum Mladoboleslavska - Zpřístupnění areálu barokní fary v Dolní Krupé</t>
  </si>
  <si>
    <t>Regionální muzeum v Kolíně - Vybavení výstabních sálů ve Veigertovském domě výstavním mobiliářem</t>
  </si>
  <si>
    <t>Muzeum Českého krasu Beroun - Vybudování nové pobočky MČK - zřízení expozice, ochrana sbírkového fondu MČK - Hořovická sbírka</t>
  </si>
  <si>
    <t>Galerie středočeského kraje - Fixace nohou venkovního pódia</t>
  </si>
  <si>
    <t>Galerie středočeského kraje - Jezuitská kolej - zprovoznění zahrad (čerpání vody z podlaží areálu, zabezpečení kamerovým systémem, vybavení)</t>
  </si>
  <si>
    <t>Gymnázium Jana Palacha Mělník - Výstavba tělocvičny</t>
  </si>
  <si>
    <t>3121</t>
  </si>
  <si>
    <t>Příprava a zabezpečení staveb silnic II. a III. třídy</t>
  </si>
  <si>
    <t>Výkup pozemků (včetně pod stávající sítí)</t>
  </si>
  <si>
    <t>Modernizace zasedacích místností</t>
  </si>
  <si>
    <t>03</t>
  </si>
  <si>
    <t>6172</t>
  </si>
  <si>
    <t>Nákup audiovizuální techniky</t>
  </si>
  <si>
    <t>Pořízení nového užitkového vozidla</t>
  </si>
  <si>
    <t>02</t>
  </si>
  <si>
    <t>Pořízení zahradní techniky</t>
  </si>
  <si>
    <t>Rozšíření slaboproudých a bezpečnostních systémů v budově KÚ</t>
  </si>
  <si>
    <t>Rozšíření stávající telefonní ústředny</t>
  </si>
  <si>
    <t>Rekonstrukce suterénních prostor pod střední budovou včetně projektové dokumentace</t>
  </si>
  <si>
    <t>Pořízení nových  kopírovacích strojů</t>
  </si>
  <si>
    <t>Výměna oken v budově KÚ</t>
  </si>
  <si>
    <t>Pořízení nových vozidel (třída nižší střední)</t>
  </si>
  <si>
    <t>Replika Svatováclavské koruny</t>
  </si>
  <si>
    <t>3900</t>
  </si>
  <si>
    <t>Investiční výdaje</t>
  </si>
  <si>
    <t>Název akce</t>
  </si>
  <si>
    <t>Věcně příslušná kapitola</t>
  </si>
  <si>
    <t>Kapitola 12 - Investiční výdaje</t>
  </si>
  <si>
    <t>Rozpočet Středočeského kraje na rok 2016 -  investiční výdaje</t>
  </si>
  <si>
    <t>Prostředky půjčené v roce 2015 na pokrytí projektů EU - schváleno usn. č. 021-35/2015/RK ze dne 12.10.15</t>
  </si>
  <si>
    <t>ON Příbram, a.s. - Rekonstrukce vodovodního řadu v kolektoru u kotelny a trafostanice</t>
  </si>
  <si>
    <t>ON Kolín, a.s., nem. SČK - Zateplení objektu polikliniky Nemocnice Kutná Hora</t>
  </si>
  <si>
    <t>ON Kolín, a.s., nem. SČK - LDN Vojkov - Rekonstrukce čističky odpadních vod (ČOV)</t>
  </si>
  <si>
    <t>Nemocnice Rudolfa a Stefanie, a.s., nem. SČK - Nákup CT přístroje</t>
  </si>
  <si>
    <t>Nemocnice Rudolfa a Stefanie, a.s., nem. SČK - Adaptace SZŠ na LOP</t>
  </si>
  <si>
    <t>Středočeské muzeum v Roztokách u Prahy - Nákup nového cesiového zářiče pro konzervační ozařování pracoviště</t>
  </si>
  <si>
    <t>příloha č. 1 k usnesení č. 006-20/2015/ZK ze dne 7.12.2015</t>
  </si>
  <si>
    <t>Rozpočet Středočeského kraje na rok 2016 byl schválen usnesením č. 006-20/2015/ZK ze dne 7. 12.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</si>
</sst>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&quot;Kč&quot;#,##0.00"/>
  </numFmts>
  <fonts count="3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7"/>
      <color indexed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 CE"/>
      <charset val="238"/>
    </font>
    <font>
      <b/>
      <sz val="12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544">
    <xf numFmtId="0" fontId="0" fillId="0" borderId="0" xfId="0"/>
    <xf numFmtId="3" fontId="4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3" fillId="0" borderId="0" xfId="3"/>
    <xf numFmtId="0" fontId="6" fillId="0" borderId="0" xfId="3" applyFont="1" applyAlignment="1">
      <alignment wrapText="1"/>
    </xf>
    <xf numFmtId="3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 wrapText="1"/>
    </xf>
    <xf numFmtId="0" fontId="7" fillId="0" borderId="0" xfId="0" applyFont="1"/>
    <xf numFmtId="0" fontId="9" fillId="3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3" borderId="4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wrapText="1"/>
    </xf>
    <xf numFmtId="0" fontId="9" fillId="0" borderId="0" xfId="0" applyFont="1"/>
    <xf numFmtId="0" fontId="9" fillId="0" borderId="1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0" borderId="0" xfId="0" applyFont="1"/>
    <xf numFmtId="0" fontId="0" fillId="4" borderId="1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3" fontId="9" fillId="0" borderId="0" xfId="0" applyNumberFormat="1" applyFont="1" applyBorder="1"/>
    <xf numFmtId="0" fontId="9" fillId="0" borderId="0" xfId="0" applyFont="1" applyBorder="1"/>
    <xf numFmtId="0" fontId="0" fillId="0" borderId="0" xfId="0" applyFill="1" applyBorder="1"/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right"/>
    </xf>
    <xf numFmtId="3" fontId="0" fillId="0" borderId="0" xfId="0" applyNumberFormat="1" applyBorder="1"/>
    <xf numFmtId="0" fontId="0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horizontal="right"/>
    </xf>
    <xf numFmtId="0" fontId="0" fillId="0" borderId="0" xfId="0" applyBorder="1"/>
    <xf numFmtId="0" fontId="6" fillId="0" borderId="0" xfId="0" applyFont="1" applyBorder="1" applyAlignment="1">
      <alignment wrapText="1"/>
    </xf>
    <xf numFmtId="3" fontId="7" fillId="0" borderId="0" xfId="0" applyNumberFormat="1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5" fontId="0" fillId="0" borderId="0" xfId="0" applyNumberFormat="1"/>
    <xf numFmtId="0" fontId="6" fillId="0" borderId="0" xfId="0" applyFont="1"/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4" fillId="2" borderId="7" xfId="3" applyNumberFormat="1" applyFont="1" applyFill="1" applyBorder="1" applyAlignment="1">
      <alignment horizontal="center" wrapText="1"/>
    </xf>
    <xf numFmtId="165" fontId="4" fillId="2" borderId="8" xfId="3" applyNumberFormat="1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/>
    </xf>
    <xf numFmtId="0" fontId="0" fillId="0" borderId="0" xfId="0" applyFont="1"/>
    <xf numFmtId="0" fontId="0" fillId="0" borderId="3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7"/>
    <xf numFmtId="3" fontId="3" fillId="0" borderId="0" xfId="7" applyNumberFormat="1"/>
    <xf numFmtId="3" fontId="4" fillId="0" borderId="0" xfId="7" applyNumberFormat="1" applyFont="1"/>
    <xf numFmtId="165" fontId="3" fillId="0" borderId="0" xfId="7" applyNumberFormat="1" applyAlignment="1">
      <alignment horizontal="right"/>
    </xf>
    <xf numFmtId="0" fontId="6" fillId="0" borderId="0" xfId="7" applyFont="1"/>
    <xf numFmtId="165" fontId="8" fillId="0" borderId="0" xfId="1" applyNumberFormat="1" applyFont="1" applyAlignment="1">
      <alignment horizontal="right"/>
    </xf>
    <xf numFmtId="0" fontId="10" fillId="3" borderId="12" xfId="1" applyFont="1" applyFill="1" applyBorder="1" applyAlignment="1">
      <alignment horizontal="center"/>
    </xf>
    <xf numFmtId="3" fontId="10" fillId="3" borderId="12" xfId="1" applyNumberFormat="1" applyFont="1" applyFill="1" applyBorder="1" applyAlignment="1">
      <alignment horizontal="center" wrapText="1"/>
    </xf>
    <xf numFmtId="3" fontId="11" fillId="3" borderId="12" xfId="1" applyNumberFormat="1" applyFont="1" applyFill="1" applyBorder="1" applyAlignment="1">
      <alignment horizontal="center" wrapText="1"/>
    </xf>
    <xf numFmtId="165" fontId="10" fillId="3" borderId="12" xfId="1" applyNumberFormat="1" applyFont="1" applyFill="1" applyBorder="1" applyAlignment="1">
      <alignment horizontal="center" wrapText="1"/>
    </xf>
    <xf numFmtId="0" fontId="12" fillId="0" borderId="0" xfId="7" applyFont="1"/>
    <xf numFmtId="0" fontId="13" fillId="0" borderId="0" xfId="7" applyFont="1" applyBorder="1"/>
    <xf numFmtId="0" fontId="9" fillId="0" borderId="0" xfId="1" applyFont="1" applyBorder="1"/>
    <xf numFmtId="3" fontId="9" fillId="0" borderId="0" xfId="1" applyNumberFormat="1" applyFont="1" applyBorder="1"/>
    <xf numFmtId="3" fontId="9" fillId="0" borderId="0" xfId="7" applyNumberFormat="1" applyFont="1" applyBorder="1"/>
    <xf numFmtId="165" fontId="13" fillId="0" borderId="0" xfId="7" applyNumberFormat="1" applyFont="1" applyBorder="1" applyAlignment="1">
      <alignment horizontal="right"/>
    </xf>
    <xf numFmtId="0" fontId="13" fillId="0" borderId="0" xfId="7" applyFont="1"/>
    <xf numFmtId="0" fontId="3" fillId="0" borderId="2" xfId="7" applyFont="1" applyBorder="1" applyAlignment="1">
      <alignment horizontal="center"/>
    </xf>
    <xf numFmtId="3" fontId="3" fillId="0" borderId="9" xfId="7" applyNumberFormat="1" applyFont="1" applyBorder="1" applyAlignment="1"/>
    <xf numFmtId="0" fontId="3" fillId="0" borderId="0" xfId="7" applyFont="1" applyAlignment="1">
      <alignment horizontal="left"/>
    </xf>
    <xf numFmtId="0" fontId="3" fillId="0" borderId="0" xfId="7" applyFont="1" applyAlignment="1"/>
    <xf numFmtId="0" fontId="3" fillId="0" borderId="3" xfId="7" applyFont="1" applyBorder="1" applyAlignment="1">
      <alignment horizontal="center"/>
    </xf>
    <xf numFmtId="0" fontId="3" fillId="0" borderId="10" xfId="7" applyFont="1" applyBorder="1" applyAlignment="1">
      <alignment wrapText="1"/>
    </xf>
    <xf numFmtId="3" fontId="3" fillId="0" borderId="10" xfId="7" applyNumberFormat="1" applyFont="1" applyBorder="1" applyAlignment="1"/>
    <xf numFmtId="0" fontId="3" fillId="0" borderId="0" xfId="7" applyFont="1" applyAlignment="1">
      <alignment horizontal="left" wrapText="1"/>
    </xf>
    <xf numFmtId="0" fontId="9" fillId="0" borderId="6" xfId="7" applyFont="1" applyBorder="1"/>
    <xf numFmtId="0" fontId="9" fillId="0" borderId="7" xfId="7" applyFont="1" applyBorder="1"/>
    <xf numFmtId="3" fontId="9" fillId="0" borderId="7" xfId="7" applyNumberFormat="1" applyFont="1" applyBorder="1"/>
    <xf numFmtId="3" fontId="9" fillId="0" borderId="12" xfId="7" applyNumberFormat="1" applyFont="1" applyBorder="1" applyAlignment="1">
      <alignment horizontal="right"/>
    </xf>
    <xf numFmtId="0" fontId="9" fillId="0" borderId="0" xfId="7" applyFont="1" applyAlignment="1">
      <alignment horizontal="left" wrapText="1"/>
    </xf>
    <xf numFmtId="0" fontId="9" fillId="0" borderId="0" xfId="7" applyFont="1"/>
    <xf numFmtId="0" fontId="7" fillId="0" borderId="0" xfId="7" applyFont="1" applyBorder="1"/>
    <xf numFmtId="3" fontId="7" fillId="0" borderId="0" xfId="7" applyNumberFormat="1" applyFont="1" applyBorder="1"/>
    <xf numFmtId="3" fontId="7" fillId="0" borderId="0" xfId="7" applyNumberFormat="1" applyFont="1" applyBorder="1" applyAlignment="1">
      <alignment horizontal="right"/>
    </xf>
    <xf numFmtId="0" fontId="3" fillId="0" borderId="4" xfId="7" applyFont="1" applyBorder="1" applyAlignment="1">
      <alignment horizontal="center"/>
    </xf>
    <xf numFmtId="3" fontId="4" fillId="0" borderId="14" xfId="7" applyNumberFormat="1" applyFont="1" applyBorder="1" applyAlignment="1">
      <alignment horizontal="right"/>
    </xf>
    <xf numFmtId="3" fontId="3" fillId="0" borderId="10" xfId="7" applyNumberFormat="1" applyFont="1" applyFill="1" applyBorder="1" applyAlignment="1"/>
    <xf numFmtId="3" fontId="4" fillId="0" borderId="14" xfId="7" applyNumberFormat="1" applyFont="1" applyFill="1" applyBorder="1" applyAlignment="1">
      <alignment horizontal="right"/>
    </xf>
    <xf numFmtId="0" fontId="3" fillId="0" borderId="15" xfId="7" applyFont="1" applyBorder="1" applyAlignment="1">
      <alignment horizontal="center"/>
    </xf>
    <xf numFmtId="3" fontId="4" fillId="0" borderId="16" xfId="7" applyNumberFormat="1" applyFont="1" applyBorder="1" applyAlignment="1">
      <alignment horizontal="right"/>
    </xf>
    <xf numFmtId="0" fontId="0" fillId="0" borderId="11" xfId="7" applyFont="1" applyBorder="1" applyAlignment="1">
      <alignment wrapText="1"/>
    </xf>
    <xf numFmtId="0" fontId="0" fillId="0" borderId="10" xfId="7" applyFont="1" applyFill="1" applyBorder="1" applyAlignment="1">
      <alignment wrapText="1"/>
    </xf>
    <xf numFmtId="0" fontId="3" fillId="0" borderId="10" xfId="7" applyFont="1" applyFill="1" applyBorder="1" applyAlignment="1">
      <alignment wrapText="1"/>
    </xf>
    <xf numFmtId="0" fontId="0" fillId="0" borderId="10" xfId="7" applyFont="1" applyBorder="1" applyAlignment="1">
      <alignment wrapText="1"/>
    </xf>
    <xf numFmtId="0" fontId="0" fillId="0" borderId="9" xfId="7" applyFont="1" applyBorder="1" applyAlignment="1">
      <alignment wrapText="1"/>
    </xf>
    <xf numFmtId="0" fontId="3" fillId="0" borderId="10" xfId="4" applyFont="1" applyBorder="1" applyAlignment="1"/>
    <xf numFmtId="0" fontId="3" fillId="0" borderId="3" xfId="4" applyFont="1" applyBorder="1" applyAlignment="1">
      <alignment horizontal="center"/>
    </xf>
    <xf numFmtId="0" fontId="3" fillId="0" borderId="10" xfId="4" applyFont="1" applyBorder="1" applyAlignment="1">
      <alignment wrapText="1"/>
    </xf>
    <xf numFmtId="0" fontId="3" fillId="0" borderId="9" xfId="4" applyFont="1" applyBorder="1" applyAlignment="1">
      <alignment wrapText="1"/>
    </xf>
    <xf numFmtId="0" fontId="3" fillId="0" borderId="2" xfId="4" applyFont="1" applyBorder="1" applyAlignment="1">
      <alignment horizontal="center"/>
    </xf>
    <xf numFmtId="0" fontId="3" fillId="0" borderId="17" xfId="4" applyFont="1" applyBorder="1" applyAlignment="1">
      <alignment wrapText="1"/>
    </xf>
    <xf numFmtId="0" fontId="3" fillId="0" borderId="15" xfId="4" applyFont="1" applyBorder="1" applyAlignment="1">
      <alignment horizontal="center"/>
    </xf>
    <xf numFmtId="0" fontId="5" fillId="0" borderId="0" xfId="3" applyFont="1"/>
    <xf numFmtId="0" fontId="14" fillId="0" borderId="0" xfId="3" applyFont="1"/>
    <xf numFmtId="3" fontId="3" fillId="0" borderId="0" xfId="3" applyNumberFormat="1"/>
    <xf numFmtId="164" fontId="3" fillId="0" borderId="0" xfId="3" applyNumberFormat="1"/>
    <xf numFmtId="49" fontId="3" fillId="0" borderId="0" xfId="6" applyNumberFormat="1" applyAlignment="1">
      <alignment horizontal="center"/>
    </xf>
    <xf numFmtId="0" fontId="3" fillId="0" borderId="0" xfId="6"/>
    <xf numFmtId="0" fontId="5" fillId="0" borderId="0" xfId="3" applyFont="1" applyAlignment="1">
      <alignment horizontal="left"/>
    </xf>
    <xf numFmtId="3" fontId="4" fillId="0" borderId="0" xfId="3" applyNumberFormat="1" applyFont="1"/>
    <xf numFmtId="0" fontId="16" fillId="0" borderId="0" xfId="3" applyFont="1"/>
    <xf numFmtId="0" fontId="9" fillId="0" borderId="0" xfId="3" applyFont="1"/>
    <xf numFmtId="3" fontId="9" fillId="0" borderId="19" xfId="3" applyNumberFormat="1" applyFont="1" applyFill="1" applyBorder="1"/>
    <xf numFmtId="0" fontId="9" fillId="0" borderId="6" xfId="3" applyFont="1" applyBorder="1" applyAlignment="1">
      <alignment wrapText="1"/>
    </xf>
    <xf numFmtId="3" fontId="9" fillId="0" borderId="20" xfId="3" applyNumberFormat="1" applyFont="1" applyFill="1" applyBorder="1"/>
    <xf numFmtId="0" fontId="9" fillId="0" borderId="4" xfId="3" applyFont="1" applyBorder="1" applyAlignment="1">
      <alignment wrapText="1"/>
    </xf>
    <xf numFmtId="0" fontId="3" fillId="0" borderId="3" xfId="3" applyFont="1" applyBorder="1" applyAlignment="1">
      <alignment wrapText="1"/>
    </xf>
    <xf numFmtId="3" fontId="9" fillId="0" borderId="21" xfId="3" applyNumberFormat="1" applyFont="1" applyFill="1" applyBorder="1"/>
    <xf numFmtId="0" fontId="9" fillId="0" borderId="3" xfId="3" applyFont="1" applyBorder="1" applyAlignment="1">
      <alignment wrapText="1"/>
    </xf>
    <xf numFmtId="0" fontId="9" fillId="0" borderId="3" xfId="3" applyFont="1" applyBorder="1"/>
    <xf numFmtId="0" fontId="3" fillId="0" borderId="3" xfId="3" applyFont="1" applyBorder="1"/>
    <xf numFmtId="0" fontId="3" fillId="0" borderId="15" xfId="3" applyFont="1" applyBorder="1"/>
    <xf numFmtId="0" fontId="9" fillId="2" borderId="6" xfId="3" applyFont="1" applyFill="1" applyBorder="1" applyAlignment="1">
      <alignment horizontal="center"/>
    </xf>
    <xf numFmtId="164" fontId="8" fillId="0" borderId="0" xfId="3" applyNumberFormat="1" applyFont="1" applyAlignment="1">
      <alignment horizontal="right"/>
    </xf>
    <xf numFmtId="0" fontId="15" fillId="0" borderId="0" xfId="3" applyFont="1"/>
    <xf numFmtId="0" fontId="6" fillId="0" borderId="0" xfId="3" applyFont="1" applyAlignment="1"/>
    <xf numFmtId="0" fontId="6" fillId="0" borderId="0" xfId="3" applyFont="1"/>
    <xf numFmtId="0" fontId="9" fillId="0" borderId="6" xfId="0" applyFont="1" applyBorder="1"/>
    <xf numFmtId="3" fontId="3" fillId="0" borderId="10" xfId="7" applyNumberFormat="1" applyFont="1" applyFill="1" applyBorder="1" applyAlignment="1">
      <alignment horizontal="right"/>
    </xf>
    <xf numFmtId="3" fontId="0" fillId="0" borderId="0" xfId="0" applyNumberFormat="1" applyFont="1" applyBorder="1"/>
    <xf numFmtId="0" fontId="4" fillId="0" borderId="0" xfId="0" applyFont="1" applyBorder="1"/>
    <xf numFmtId="0" fontId="0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/>
    <xf numFmtId="3" fontId="7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0" fontId="6" fillId="0" borderId="0" xfId="0" applyFont="1" applyBorder="1"/>
    <xf numFmtId="0" fontId="0" fillId="0" borderId="4" xfId="0" applyFill="1" applyBorder="1"/>
    <xf numFmtId="0" fontId="0" fillId="0" borderId="2" xfId="0" applyFill="1" applyBorder="1"/>
    <xf numFmtId="0" fontId="9" fillId="2" borderId="1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0" fillId="0" borderId="15" xfId="0" applyFill="1" applyBorder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4" xfId="0" applyFont="1" applyBorder="1"/>
    <xf numFmtId="0" fontId="0" fillId="0" borderId="3" xfId="0" applyFont="1" applyBorder="1"/>
    <xf numFmtId="0" fontId="0" fillId="0" borderId="2" xfId="0" applyFont="1" applyFill="1" applyBorder="1"/>
    <xf numFmtId="0" fontId="18" fillId="0" borderId="0" xfId="7" applyFont="1"/>
    <xf numFmtId="3" fontId="4" fillId="0" borderId="23" xfId="7" applyNumberFormat="1" applyFont="1" applyBorder="1" applyAlignment="1">
      <alignment horizontal="right"/>
    </xf>
    <xf numFmtId="0" fontId="9" fillId="0" borderId="24" xfId="7" applyFont="1" applyBorder="1"/>
    <xf numFmtId="0" fontId="9" fillId="0" borderId="25" xfId="7" applyFont="1" applyBorder="1"/>
    <xf numFmtId="3" fontId="9" fillId="0" borderId="25" xfId="7" applyNumberFormat="1" applyFont="1" applyBorder="1"/>
    <xf numFmtId="0" fontId="3" fillId="0" borderId="26" xfId="7" applyFont="1" applyBorder="1" applyAlignment="1">
      <alignment horizontal="center"/>
    </xf>
    <xf numFmtId="0" fontId="0" fillId="0" borderId="27" xfId="7" applyFont="1" applyBorder="1" applyAlignment="1">
      <alignment wrapText="1"/>
    </xf>
    <xf numFmtId="3" fontId="3" fillId="0" borderId="27" xfId="7" applyNumberFormat="1" applyFont="1" applyBorder="1" applyAlignment="1"/>
    <xf numFmtId="3" fontId="9" fillId="0" borderId="28" xfId="7" applyNumberFormat="1" applyFont="1" applyBorder="1" applyAlignment="1">
      <alignment horizontal="right"/>
    </xf>
    <xf numFmtId="3" fontId="4" fillId="0" borderId="29" xfId="7" applyNumberFormat="1" applyFont="1" applyBorder="1" applyAlignment="1">
      <alignment horizontal="right"/>
    </xf>
    <xf numFmtId="165" fontId="9" fillId="0" borderId="28" xfId="0" applyNumberFormat="1" applyFont="1" applyBorder="1"/>
    <xf numFmtId="165" fontId="0" fillId="0" borderId="30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4" fontId="4" fillId="2" borderId="33" xfId="3" applyNumberFormat="1" applyFont="1" applyFill="1" applyBorder="1" applyAlignment="1">
      <alignment horizontal="center" wrapText="1"/>
    </xf>
    <xf numFmtId="164" fontId="0" fillId="0" borderId="34" xfId="0" applyNumberFormat="1" applyFont="1" applyBorder="1"/>
    <xf numFmtId="164" fontId="0" fillId="0" borderId="31" xfId="0" applyNumberFormat="1" applyFont="1" applyBorder="1"/>
    <xf numFmtId="164" fontId="0" fillId="0" borderId="35" xfId="0" applyNumberFormat="1" applyFont="1" applyBorder="1"/>
    <xf numFmtId="164" fontId="9" fillId="0" borderId="33" xfId="0" applyNumberFormat="1" applyFont="1" applyBorder="1"/>
    <xf numFmtId="164" fontId="4" fillId="2" borderId="36" xfId="3" applyNumberFormat="1" applyFont="1" applyFill="1" applyBorder="1" applyAlignment="1">
      <alignment horizontal="center" wrapText="1"/>
    </xf>
    <xf numFmtId="164" fontId="0" fillId="0" borderId="30" xfId="0" applyNumberFormat="1" applyBorder="1"/>
    <xf numFmtId="164" fontId="0" fillId="0" borderId="35" xfId="0" applyNumberFormat="1" applyBorder="1"/>
    <xf numFmtId="3" fontId="4" fillId="2" borderId="8" xfId="3" applyNumberFormat="1" applyFont="1" applyFill="1" applyBorder="1" applyAlignment="1">
      <alignment horizontal="center" wrapText="1"/>
    </xf>
    <xf numFmtId="164" fontId="0" fillId="0" borderId="30" xfId="0" applyNumberFormat="1" applyFont="1" applyBorder="1"/>
    <xf numFmtId="164" fontId="7" fillId="3" borderId="30" xfId="0" applyNumberFormat="1" applyFont="1" applyFill="1" applyBorder="1"/>
    <xf numFmtId="164" fontId="0" fillId="3" borderId="31" xfId="0" applyNumberFormat="1" applyFont="1" applyFill="1" applyBorder="1"/>
    <xf numFmtId="164" fontId="0" fillId="3" borderId="31" xfId="0" applyNumberFormat="1" applyFont="1" applyFill="1" applyBorder="1" applyAlignment="1">
      <alignment vertical="center"/>
    </xf>
    <xf numFmtId="164" fontId="7" fillId="3" borderId="36" xfId="0" applyNumberFormat="1" applyFont="1" applyFill="1" applyBorder="1"/>
    <xf numFmtId="164" fontId="9" fillId="3" borderId="37" xfId="0" applyNumberFormat="1" applyFont="1" applyFill="1" applyBorder="1"/>
    <xf numFmtId="164" fontId="7" fillId="0" borderId="36" xfId="0" applyNumberFormat="1" applyFont="1" applyBorder="1"/>
    <xf numFmtId="164" fontId="7" fillId="4" borderId="30" xfId="0" applyNumberFormat="1" applyFont="1" applyFill="1" applyBorder="1"/>
    <xf numFmtId="164" fontId="0" fillId="4" borderId="31" xfId="0" applyNumberFormat="1" applyFill="1" applyBorder="1"/>
    <xf numFmtId="164" fontId="0" fillId="4" borderId="35" xfId="0" applyNumberFormat="1" applyFill="1" applyBorder="1"/>
    <xf numFmtId="164" fontId="4" fillId="4" borderId="35" xfId="0" applyNumberFormat="1" applyFont="1" applyFill="1" applyBorder="1"/>
    <xf numFmtId="164" fontId="0" fillId="4" borderId="36" xfId="0" applyNumberFormat="1" applyFill="1" applyBorder="1"/>
    <xf numFmtId="164" fontId="0" fillId="4" borderId="30" xfId="0" applyNumberFormat="1" applyFill="1" applyBorder="1"/>
    <xf numFmtId="164" fontId="9" fillId="4" borderId="36" xfId="0" applyNumberFormat="1" applyFont="1" applyFill="1" applyBorder="1"/>
    <xf numFmtId="164" fontId="0" fillId="0" borderId="36" xfId="0" applyNumberFormat="1" applyFill="1" applyBorder="1"/>
    <xf numFmtId="164" fontId="9" fillId="0" borderId="33" xfId="0" applyNumberFormat="1" applyFont="1" applyBorder="1" applyAlignment="1">
      <alignment horizontal="right"/>
    </xf>
    <xf numFmtId="3" fontId="4" fillId="0" borderId="16" xfId="7" applyNumberFormat="1" applyFont="1" applyFill="1" applyBorder="1" applyAlignment="1">
      <alignment horizontal="right"/>
    </xf>
    <xf numFmtId="3" fontId="9" fillId="0" borderId="12" xfId="7" applyNumberFormat="1" applyFont="1" applyFill="1" applyBorder="1" applyAlignment="1">
      <alignment horizontal="right"/>
    </xf>
    <xf numFmtId="49" fontId="0" fillId="0" borderId="0" xfId="0" applyNumberFormat="1" applyFont="1" applyAlignment="1">
      <alignment horizontal="right"/>
    </xf>
    <xf numFmtId="3" fontId="9" fillId="0" borderId="28" xfId="0" applyNumberFormat="1" applyFont="1" applyBorder="1"/>
    <xf numFmtId="0" fontId="3" fillId="0" borderId="10" xfId="6" applyBorder="1" applyAlignment="1">
      <alignment wrapText="1"/>
    </xf>
    <xf numFmtId="0" fontId="0" fillId="0" borderId="10" xfId="6" applyFont="1" applyBorder="1" applyAlignment="1">
      <alignment wrapText="1"/>
    </xf>
    <xf numFmtId="49" fontId="3" fillId="0" borderId="2" xfId="6" applyNumberFormat="1" applyBorder="1" applyAlignment="1">
      <alignment horizontal="center"/>
    </xf>
    <xf numFmtId="0" fontId="3" fillId="0" borderId="9" xfId="6" applyBorder="1" applyAlignment="1">
      <alignment wrapText="1"/>
    </xf>
    <xf numFmtId="49" fontId="3" fillId="0" borderId="3" xfId="6" applyNumberFormat="1" applyBorder="1" applyAlignment="1">
      <alignment horizontal="center"/>
    </xf>
    <xf numFmtId="49" fontId="0" fillId="0" borderId="3" xfId="6" applyNumberFormat="1" applyFont="1" applyBorder="1" applyAlignment="1">
      <alignment horizontal="center"/>
    </xf>
    <xf numFmtId="49" fontId="3" fillId="0" borderId="26" xfId="6" applyNumberFormat="1" applyBorder="1" applyAlignment="1">
      <alignment horizontal="center"/>
    </xf>
    <xf numFmtId="0" fontId="3" fillId="0" borderId="27" xfId="6" applyBorder="1" applyAlignment="1">
      <alignment wrapText="1"/>
    </xf>
    <xf numFmtId="49" fontId="4" fillId="2" borderId="39" xfId="6" applyNumberFormat="1" applyFont="1" applyFill="1" applyBorder="1" applyAlignment="1">
      <alignment horizontal="center" wrapText="1"/>
    </xf>
    <xf numFmtId="0" fontId="9" fillId="2" borderId="7" xfId="6" applyFont="1" applyFill="1" applyBorder="1" applyAlignment="1">
      <alignment horizontal="center"/>
    </xf>
    <xf numFmtId="0" fontId="9" fillId="0" borderId="40" xfId="0" applyFont="1" applyBorder="1"/>
    <xf numFmtId="0" fontId="9" fillId="0" borderId="7" xfId="0" applyFont="1" applyBorder="1" applyAlignment="1">
      <alignment wrapText="1"/>
    </xf>
    <xf numFmtId="0" fontId="19" fillId="0" borderId="10" xfId="7" applyFont="1" applyBorder="1" applyAlignment="1">
      <alignment wrapText="1"/>
    </xf>
    <xf numFmtId="3" fontId="19" fillId="0" borderId="10" xfId="7" applyNumberFormat="1" applyFont="1" applyBorder="1" applyAlignment="1"/>
    <xf numFmtId="3" fontId="20" fillId="0" borderId="14" xfId="7" applyNumberFormat="1" applyFont="1" applyFill="1" applyBorder="1" applyAlignment="1">
      <alignment horizontal="right"/>
    </xf>
    <xf numFmtId="3" fontId="3" fillId="0" borderId="22" xfId="3" applyNumberFormat="1" applyFont="1" applyFill="1" applyBorder="1"/>
    <xf numFmtId="3" fontId="3" fillId="0" borderId="21" xfId="3" applyNumberFormat="1" applyFont="1" applyFill="1" applyBorder="1"/>
    <xf numFmtId="0" fontId="3" fillId="0" borderId="0" xfId="7" applyFont="1"/>
    <xf numFmtId="0" fontId="0" fillId="0" borderId="0" xfId="7" applyFont="1"/>
    <xf numFmtId="165" fontId="13" fillId="0" borderId="0" xfId="7" applyNumberFormat="1" applyFont="1" applyAlignment="1">
      <alignment horizontal="right"/>
    </xf>
    <xf numFmtId="165" fontId="8" fillId="0" borderId="0" xfId="7" applyNumberFormat="1" applyFont="1" applyAlignment="1">
      <alignment horizontal="right"/>
    </xf>
    <xf numFmtId="165" fontId="7" fillId="0" borderId="0" xfId="1" applyNumberFormat="1" applyFont="1" applyBorder="1" applyAlignment="1">
      <alignment horizontal="right"/>
    </xf>
    <xf numFmtId="0" fontId="3" fillId="0" borderId="11" xfId="7" applyFont="1" applyBorder="1" applyAlignment="1">
      <alignment wrapText="1"/>
    </xf>
    <xf numFmtId="165" fontId="3" fillId="0" borderId="0" xfId="7" applyNumberFormat="1"/>
    <xf numFmtId="0" fontId="3" fillId="0" borderId="17" xfId="7" applyFont="1" applyBorder="1" applyAlignment="1">
      <alignment horizontal="left"/>
    </xf>
    <xf numFmtId="0" fontId="3" fillId="0" borderId="9" xfId="8" applyFont="1" applyBorder="1" applyAlignment="1">
      <alignment wrapText="1"/>
    </xf>
    <xf numFmtId="0" fontId="4" fillId="0" borderId="0" xfId="7" applyFont="1" applyAlignment="1">
      <alignment horizontal="left" wrapText="1"/>
    </xf>
    <xf numFmtId="165" fontId="21" fillId="0" borderId="12" xfId="1" applyNumberFormat="1" applyFont="1" applyFill="1" applyBorder="1" applyAlignment="1">
      <alignment horizontal="center" wrapText="1"/>
    </xf>
    <xf numFmtId="3" fontId="9" fillId="0" borderId="7" xfId="7" applyNumberFormat="1" applyFont="1" applyBorder="1" applyAlignment="1">
      <alignment horizontal="right"/>
    </xf>
    <xf numFmtId="0" fontId="3" fillId="0" borderId="0" xfId="7" applyFont="1" applyAlignment="1">
      <alignment horizontal="left" vertical="top"/>
    </xf>
    <xf numFmtId="165" fontId="21" fillId="0" borderId="14" xfId="1" applyNumberFormat="1" applyFont="1" applyFill="1" applyBorder="1" applyAlignment="1">
      <alignment horizontal="center" wrapText="1"/>
    </xf>
    <xf numFmtId="165" fontId="21" fillId="0" borderId="16" xfId="1" applyNumberFormat="1" applyFont="1" applyFill="1" applyBorder="1" applyAlignment="1">
      <alignment horizontal="center" wrapText="1"/>
    </xf>
    <xf numFmtId="3" fontId="3" fillId="0" borderId="44" xfId="1" applyNumberFormat="1" applyFont="1" applyFill="1" applyBorder="1" applyAlignment="1">
      <alignment horizontal="right"/>
    </xf>
    <xf numFmtId="3" fontId="13" fillId="0" borderId="0" xfId="7" applyNumberFormat="1" applyFont="1" applyBorder="1"/>
    <xf numFmtId="165" fontId="13" fillId="0" borderId="0" xfId="7" applyNumberFormat="1" applyFont="1" applyBorder="1"/>
    <xf numFmtId="0" fontId="22" fillId="0" borderId="0" xfId="7" applyFont="1"/>
    <xf numFmtId="4" fontId="3" fillId="0" borderId="0" xfId="7" applyNumberFormat="1" applyFont="1"/>
    <xf numFmtId="165" fontId="9" fillId="0" borderId="0" xfId="1" applyNumberFormat="1" applyFont="1" applyBorder="1" applyAlignment="1">
      <alignment horizontal="right"/>
    </xf>
    <xf numFmtId="3" fontId="9" fillId="0" borderId="0" xfId="7" applyNumberFormat="1" applyFont="1" applyBorder="1" applyAlignment="1">
      <alignment horizontal="right"/>
    </xf>
    <xf numFmtId="0" fontId="9" fillId="0" borderId="0" xfId="7" applyFont="1" applyBorder="1"/>
    <xf numFmtId="165" fontId="28" fillId="0" borderId="0" xfId="1" applyNumberFormat="1" applyFont="1" applyBorder="1" applyAlignment="1">
      <alignment horizontal="right"/>
    </xf>
    <xf numFmtId="4" fontId="23" fillId="0" borderId="0" xfId="7" applyNumberFormat="1" applyFont="1"/>
    <xf numFmtId="3" fontId="3" fillId="0" borderId="17" xfId="7" applyNumberFormat="1" applyFont="1" applyFill="1" applyBorder="1" applyAlignment="1">
      <alignment horizontal="right"/>
    </xf>
    <xf numFmtId="0" fontId="24" fillId="0" borderId="0" xfId="7" applyFont="1"/>
    <xf numFmtId="0" fontId="12" fillId="0" borderId="0" xfId="7" applyFont="1" applyFill="1"/>
    <xf numFmtId="0" fontId="29" fillId="0" borderId="0" xfId="7" applyFont="1"/>
    <xf numFmtId="3" fontId="9" fillId="0" borderId="0" xfId="7" applyNumberFormat="1" applyFont="1"/>
    <xf numFmtId="3" fontId="13" fillId="0" borderId="0" xfId="7" applyNumberFormat="1" applyFont="1"/>
    <xf numFmtId="164" fontId="3" fillId="0" borderId="0" xfId="7" applyNumberFormat="1" applyFont="1" applyFill="1" applyBorder="1" applyAlignment="1"/>
    <xf numFmtId="4" fontId="9" fillId="0" borderId="0" xfId="7" applyNumberFormat="1" applyFont="1" applyBorder="1" applyAlignment="1">
      <alignment horizontal="right"/>
    </xf>
    <xf numFmtId="0" fontId="9" fillId="0" borderId="0" xfId="7" applyFont="1" applyAlignment="1">
      <alignment horizontal="left"/>
    </xf>
    <xf numFmtId="164" fontId="3" fillId="0" borderId="0" xfId="7" applyNumberFormat="1" applyFont="1" applyBorder="1" applyAlignment="1">
      <alignment horizontal="right"/>
    </xf>
    <xf numFmtId="0" fontId="3" fillId="0" borderId="0" xfId="7" applyFont="1" applyBorder="1" applyAlignment="1"/>
    <xf numFmtId="0" fontId="4" fillId="0" borderId="0" xfId="7" applyFont="1"/>
    <xf numFmtId="3" fontId="3" fillId="0" borderId="0" xfId="7" applyNumberFormat="1" applyFont="1"/>
    <xf numFmtId="165" fontId="3" fillId="0" borderId="0" xfId="7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4" fillId="0" borderId="0" xfId="7" applyFont="1" applyBorder="1"/>
    <xf numFmtId="3" fontId="4" fillId="0" borderId="0" xfId="7" applyNumberFormat="1" applyFont="1" applyBorder="1"/>
    <xf numFmtId="3" fontId="4" fillId="0" borderId="0" xfId="7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left" vertical="center"/>
    </xf>
    <xf numFmtId="0" fontId="12" fillId="0" borderId="0" xfId="7" applyFont="1" applyBorder="1" applyAlignment="1">
      <alignment vertical="center"/>
    </xf>
    <xf numFmtId="0" fontId="0" fillId="0" borderId="3" xfId="7" applyFont="1" applyBorder="1" applyAlignment="1">
      <alignment horizontal="center" wrapText="1"/>
    </xf>
    <xf numFmtId="0" fontId="0" fillId="0" borderId="2" xfId="7" applyFont="1" applyBorder="1" applyAlignment="1">
      <alignment horizontal="center" wrapText="1"/>
    </xf>
    <xf numFmtId="0" fontId="0" fillId="0" borderId="17" xfId="7" applyFont="1" applyBorder="1" applyAlignment="1">
      <alignment wrapText="1"/>
    </xf>
    <xf numFmtId="0" fontId="30" fillId="0" borderId="0" xfId="7" applyFont="1" applyAlignment="1"/>
    <xf numFmtId="0" fontId="0" fillId="0" borderId="10" xfId="4" applyFont="1" applyBorder="1" applyAlignment="1"/>
    <xf numFmtId="0" fontId="3" fillId="0" borderId="5" xfId="7" applyFont="1" applyBorder="1" applyAlignment="1">
      <alignment horizontal="center"/>
    </xf>
    <xf numFmtId="3" fontId="3" fillId="0" borderId="0" xfId="7" applyNumberFormat="1" applyBorder="1"/>
    <xf numFmtId="0" fontId="3" fillId="0" borderId="0" xfId="7" applyBorder="1"/>
    <xf numFmtId="0" fontId="6" fillId="0" borderId="0" xfId="7" applyFont="1" applyBorder="1"/>
    <xf numFmtId="165" fontId="7" fillId="0" borderId="0" xfId="2" applyNumberFormat="1" applyFont="1" applyBorder="1" applyAlignment="1">
      <alignment horizontal="right"/>
    </xf>
    <xf numFmtId="3" fontId="9" fillId="0" borderId="0" xfId="2" applyNumberFormat="1" applyFont="1" applyBorder="1"/>
    <xf numFmtId="0" fontId="9" fillId="0" borderId="0" xfId="2" applyFont="1" applyBorder="1"/>
    <xf numFmtId="165" fontId="10" fillId="3" borderId="12" xfId="2" applyNumberFormat="1" applyFont="1" applyFill="1" applyBorder="1" applyAlignment="1">
      <alignment horizontal="center" wrapText="1"/>
    </xf>
    <xf numFmtId="3" fontId="11" fillId="3" borderId="12" xfId="2" applyNumberFormat="1" applyFont="1" applyFill="1" applyBorder="1" applyAlignment="1">
      <alignment horizontal="center" wrapText="1"/>
    </xf>
    <xf numFmtId="3" fontId="10" fillId="3" borderId="12" xfId="2" applyNumberFormat="1" applyFont="1" applyFill="1" applyBorder="1" applyAlignment="1">
      <alignment horizontal="center" wrapText="1"/>
    </xf>
    <xf numFmtId="0" fontId="10" fillId="3" borderId="12" xfId="2" applyFont="1" applyFill="1" applyBorder="1" applyAlignment="1">
      <alignment horizontal="center"/>
    </xf>
    <xf numFmtId="165" fontId="26" fillId="0" borderId="0" xfId="2" applyNumberFormat="1" applyFont="1" applyAlignment="1">
      <alignment horizontal="right"/>
    </xf>
    <xf numFmtId="3" fontId="6" fillId="0" borderId="0" xfId="7" applyNumberFormat="1" applyFont="1"/>
    <xf numFmtId="165" fontId="6" fillId="0" borderId="0" xfId="1" applyNumberFormat="1" applyFont="1" applyAlignment="1">
      <alignment horizontal="right"/>
    </xf>
    <xf numFmtId="0" fontId="19" fillId="0" borderId="3" xfId="7" applyFont="1" applyBorder="1" applyAlignment="1">
      <alignment horizontal="center"/>
    </xf>
    <xf numFmtId="0" fontId="19" fillId="0" borderId="0" xfId="7" applyFont="1" applyAlignment="1"/>
    <xf numFmtId="3" fontId="3" fillId="0" borderId="9" xfId="7" applyNumberFormat="1" applyFont="1" applyFill="1" applyBorder="1" applyAlignment="1">
      <alignment horizontal="right"/>
    </xf>
    <xf numFmtId="3" fontId="3" fillId="0" borderId="11" xfId="7" applyNumberFormat="1" applyFont="1" applyFill="1" applyBorder="1" applyAlignment="1">
      <alignment horizontal="right"/>
    </xf>
    <xf numFmtId="0" fontId="3" fillId="0" borderId="0" xfId="7" applyFont="1" applyFill="1" applyAlignment="1"/>
    <xf numFmtId="3" fontId="4" fillId="0" borderId="0" xfId="7" applyNumberFormat="1" applyFont="1" applyFill="1"/>
    <xf numFmtId="3" fontId="9" fillId="0" borderId="0" xfId="7" applyNumberFormat="1" applyFont="1" applyFill="1" applyBorder="1"/>
    <xf numFmtId="0" fontId="3" fillId="0" borderId="3" xfId="7" applyFont="1" applyFill="1" applyBorder="1" applyAlignment="1">
      <alignment horizontal="center"/>
    </xf>
    <xf numFmtId="0" fontId="3" fillId="0" borderId="10" xfId="5" applyFont="1" applyBorder="1" applyAlignment="1">
      <alignment wrapText="1"/>
    </xf>
    <xf numFmtId="0" fontId="3" fillId="0" borderId="3" xfId="5" applyFont="1" applyBorder="1" applyAlignment="1">
      <alignment horizontal="center"/>
    </xf>
    <xf numFmtId="164" fontId="13" fillId="0" borderId="0" xfId="7" applyNumberFormat="1" applyFont="1" applyFill="1" applyBorder="1" applyAlignment="1"/>
    <xf numFmtId="0" fontId="3" fillId="0" borderId="26" xfId="5" applyFont="1" applyBorder="1" applyAlignment="1">
      <alignment horizontal="center"/>
    </xf>
    <xf numFmtId="3" fontId="20" fillId="0" borderId="14" xfId="7" applyNumberFormat="1" applyFont="1" applyBorder="1" applyAlignment="1">
      <alignment horizontal="right"/>
    </xf>
    <xf numFmtId="166" fontId="0" fillId="0" borderId="15" xfId="0" applyNumberForma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Alignment="1">
      <alignment wrapText="1"/>
    </xf>
    <xf numFmtId="3" fontId="3" fillId="0" borderId="44" xfId="7" applyNumberFormat="1" applyFont="1" applyFill="1" applyBorder="1" applyAlignment="1">
      <alignment horizontal="right"/>
    </xf>
    <xf numFmtId="0" fontId="3" fillId="0" borderId="9" xfId="7" applyFont="1" applyBorder="1" applyAlignment="1">
      <alignment wrapText="1"/>
    </xf>
    <xf numFmtId="0" fontId="3" fillId="0" borderId="10" xfId="7" applyFont="1" applyBorder="1" applyAlignment="1">
      <alignment horizontal="left" wrapText="1"/>
    </xf>
    <xf numFmtId="0" fontId="3" fillId="0" borderId="11" xfId="7" applyFont="1" applyBorder="1" applyAlignment="1">
      <alignment horizontal="left" wrapText="1"/>
    </xf>
    <xf numFmtId="0" fontId="6" fillId="0" borderId="0" xfId="7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 wrapText="1"/>
    </xf>
    <xf numFmtId="4" fontId="0" fillId="0" borderId="0" xfId="0" applyNumberFormat="1"/>
    <xf numFmtId="3" fontId="4" fillId="0" borderId="13" xfId="0" applyNumberFormat="1" applyFont="1" applyFill="1" applyBorder="1"/>
    <xf numFmtId="3" fontId="9" fillId="0" borderId="12" xfId="0" applyNumberFormat="1" applyFont="1" applyFill="1" applyBorder="1"/>
    <xf numFmtId="4" fontId="3" fillId="0" borderId="0" xfId="3" applyNumberFormat="1"/>
    <xf numFmtId="164" fontId="3" fillId="0" borderId="34" xfId="3" applyNumberFormat="1" applyBorder="1"/>
    <xf numFmtId="164" fontId="3" fillId="0" borderId="31" xfId="3" applyNumberFormat="1" applyBorder="1"/>
    <xf numFmtId="164" fontId="9" fillId="0" borderId="31" xfId="3" applyNumberFormat="1" applyFont="1" applyBorder="1"/>
    <xf numFmtId="164" fontId="9" fillId="0" borderId="35" xfId="3" applyNumberFormat="1" applyFont="1" applyBorder="1"/>
    <xf numFmtId="164" fontId="9" fillId="0" borderId="33" xfId="3" applyNumberFormat="1" applyFont="1" applyBorder="1" applyAlignment="1">
      <alignment horizontal="right"/>
    </xf>
    <xf numFmtId="4" fontId="4" fillId="0" borderId="0" xfId="3" applyNumberFormat="1" applyFont="1"/>
    <xf numFmtId="4" fontId="4" fillId="0" borderId="0" xfId="0" applyNumberFormat="1" applyFont="1"/>
    <xf numFmtId="4" fontId="7" fillId="0" borderId="0" xfId="0" applyNumberFormat="1" applyFont="1" applyAlignment="1">
      <alignment horizontal="right"/>
    </xf>
    <xf numFmtId="0" fontId="13" fillId="0" borderId="0" xfId="7" applyFont="1" applyFill="1" applyBorder="1"/>
    <xf numFmtId="0" fontId="3" fillId="0" borderId="0" xfId="7" applyFont="1" applyFill="1" applyBorder="1" applyAlignment="1">
      <alignment horizontal="left"/>
    </xf>
    <xf numFmtId="0" fontId="3" fillId="0" borderId="0" xfId="7" applyFont="1" applyFill="1" applyBorder="1" applyAlignment="1"/>
    <xf numFmtId="0" fontId="19" fillId="0" borderId="0" xfId="7" applyFont="1" applyFill="1" applyBorder="1" applyAlignment="1"/>
    <xf numFmtId="0" fontId="9" fillId="0" borderId="0" xfId="7" applyFont="1" applyFill="1" applyBorder="1"/>
    <xf numFmtId="0" fontId="9" fillId="0" borderId="0" xfId="7" applyFont="1" applyFill="1" applyBorder="1" applyAlignment="1">
      <alignment horizontal="left" wrapText="1"/>
    </xf>
    <xf numFmtId="0" fontId="3" fillId="0" borderId="0" xfId="7" applyFont="1" applyFill="1" applyBorder="1" applyAlignment="1">
      <alignment horizontal="left" wrapText="1"/>
    </xf>
    <xf numFmtId="0" fontId="3" fillId="0" borderId="0" xfId="7" applyFill="1" applyBorder="1"/>
    <xf numFmtId="3" fontId="3" fillId="0" borderId="0" xfId="7" applyNumberFormat="1" applyFill="1" applyBorder="1"/>
    <xf numFmtId="3" fontId="4" fillId="0" borderId="0" xfId="7" applyNumberFormat="1" applyFont="1" applyFill="1" applyBorder="1"/>
    <xf numFmtId="165" fontId="3" fillId="0" borderId="0" xfId="7" applyNumberFormat="1" applyFill="1" applyBorder="1" applyAlignment="1">
      <alignment horizontal="right"/>
    </xf>
    <xf numFmtId="0" fontId="3" fillId="7" borderId="3" xfId="7" applyFont="1" applyFill="1" applyBorder="1" applyAlignment="1">
      <alignment horizontal="center"/>
    </xf>
    <xf numFmtId="0" fontId="0" fillId="7" borderId="10" xfId="7" applyFont="1" applyFill="1" applyBorder="1" applyAlignment="1">
      <alignment wrapText="1"/>
    </xf>
    <xf numFmtId="3" fontId="3" fillId="7" borderId="10" xfId="7" applyNumberFormat="1" applyFont="1" applyFill="1" applyBorder="1" applyAlignment="1"/>
    <xf numFmtId="3" fontId="4" fillId="7" borderId="14" xfId="7" applyNumberFormat="1" applyFont="1" applyFill="1" applyBorder="1" applyAlignment="1">
      <alignment horizontal="right"/>
    </xf>
    <xf numFmtId="0" fontId="9" fillId="0" borderId="46" xfId="0" applyFont="1" applyBorder="1"/>
    <xf numFmtId="3" fontId="9" fillId="0" borderId="45" xfId="0" applyNumberFormat="1" applyFont="1" applyBorder="1"/>
    <xf numFmtId="3" fontId="9" fillId="0" borderId="33" xfId="0" applyNumberFormat="1" applyFont="1" applyBorder="1"/>
    <xf numFmtId="165" fontId="13" fillId="0" borderId="0" xfId="0" applyNumberFormat="1" applyFont="1"/>
    <xf numFmtId="0" fontId="13" fillId="0" borderId="0" xfId="0" applyFont="1"/>
    <xf numFmtId="165" fontId="4" fillId="0" borderId="0" xfId="3" applyNumberFormat="1" applyFont="1" applyFill="1" applyBorder="1" applyAlignment="1">
      <alignment horizontal="center" wrapText="1"/>
    </xf>
    <xf numFmtId="165" fontId="0" fillId="0" borderId="0" xfId="0" applyNumberFormat="1" applyFill="1" applyBorder="1"/>
    <xf numFmtId="165" fontId="9" fillId="0" borderId="0" xfId="0" applyNumberFormat="1" applyFont="1" applyFill="1" applyBorder="1"/>
    <xf numFmtId="165" fontId="0" fillId="0" borderId="0" xfId="0" applyNumberFormat="1" applyBorder="1"/>
    <xf numFmtId="49" fontId="3" fillId="0" borderId="15" xfId="6" applyNumberFormat="1" applyBorder="1" applyAlignment="1">
      <alignment horizontal="center"/>
    </xf>
    <xf numFmtId="49" fontId="4" fillId="2" borderId="6" xfId="6" applyNumberFormat="1" applyFont="1" applyFill="1" applyBorder="1" applyAlignment="1">
      <alignment horizontal="center" wrapText="1"/>
    </xf>
    <xf numFmtId="4" fontId="4" fillId="2" borderId="8" xfId="3" applyNumberFormat="1" applyFont="1" applyFill="1" applyBorder="1" applyAlignment="1">
      <alignment horizontal="center" wrapText="1"/>
    </xf>
    <xf numFmtId="4" fontId="4" fillId="0" borderId="0" xfId="0" applyNumberFormat="1" applyFont="1" applyFill="1"/>
    <xf numFmtId="4" fontId="4" fillId="2" borderId="12" xfId="3" applyNumberFormat="1" applyFont="1" applyFill="1" applyBorder="1" applyAlignment="1">
      <alignment horizontal="center" wrapText="1"/>
    </xf>
    <xf numFmtId="4" fontId="4" fillId="0" borderId="23" xfId="3" applyNumberFormat="1" applyFont="1" applyFill="1" applyBorder="1"/>
    <xf numFmtId="4" fontId="4" fillId="0" borderId="14" xfId="3" applyNumberFormat="1" applyFont="1" applyFill="1" applyBorder="1"/>
    <xf numFmtId="4" fontId="9" fillId="0" borderId="14" xfId="3" applyNumberFormat="1" applyFont="1" applyFill="1" applyBorder="1"/>
    <xf numFmtId="4" fontId="9" fillId="0" borderId="13" xfId="3" applyNumberFormat="1" applyFont="1" applyFill="1" applyBorder="1"/>
    <xf numFmtId="4" fontId="9" fillId="0" borderId="12" xfId="3" applyNumberFormat="1" applyFont="1" applyFill="1" applyBorder="1"/>
    <xf numFmtId="49" fontId="0" fillId="0" borderId="4" xfId="6" applyNumberFormat="1" applyFont="1" applyBorder="1" applyAlignment="1">
      <alignment horizontal="center"/>
    </xf>
    <xf numFmtId="0" fontId="3" fillId="0" borderId="6" xfId="7" applyBorder="1" applyAlignment="1">
      <alignment horizontal="center"/>
    </xf>
    <xf numFmtId="3" fontId="4" fillId="0" borderId="12" xfId="7" applyNumberFormat="1" applyFont="1" applyBorder="1"/>
    <xf numFmtId="165" fontId="9" fillId="0" borderId="0" xfId="7" applyNumberFormat="1" applyFont="1" applyAlignment="1">
      <alignment horizontal="right"/>
    </xf>
    <xf numFmtId="0" fontId="0" fillId="0" borderId="10" xfId="4" applyFont="1" applyBorder="1" applyAlignment="1">
      <alignment wrapText="1"/>
    </xf>
    <xf numFmtId="0" fontId="10" fillId="0" borderId="0" xfId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 wrapText="1"/>
    </xf>
    <xf numFmtId="3" fontId="11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5" fontId="3" fillId="0" borderId="0" xfId="7" applyNumberFormat="1" applyAlignment="1"/>
    <xf numFmtId="165" fontId="8" fillId="0" borderId="0" xfId="1" applyNumberFormat="1" applyFont="1" applyBorder="1" applyAlignment="1"/>
    <xf numFmtId="165" fontId="13" fillId="0" borderId="0" xfId="7" applyNumberFormat="1" applyFont="1" applyBorder="1" applyAlignment="1"/>
    <xf numFmtId="165" fontId="7" fillId="0" borderId="0" xfId="1" applyNumberFormat="1" applyFont="1" applyBorder="1" applyAlignment="1"/>
    <xf numFmtId="0" fontId="27" fillId="3" borderId="12" xfId="1" applyFont="1" applyFill="1" applyBorder="1" applyAlignment="1">
      <alignment horizontal="center"/>
    </xf>
    <xf numFmtId="3" fontId="27" fillId="3" borderId="12" xfId="1" applyNumberFormat="1" applyFont="1" applyFill="1" applyBorder="1" applyAlignment="1">
      <alignment horizontal="center" wrapText="1"/>
    </xf>
    <xf numFmtId="0" fontId="12" fillId="0" borderId="0" xfId="7" applyFont="1" applyAlignment="1"/>
    <xf numFmtId="0" fontId="0" fillId="0" borderId="9" xfId="7" applyFont="1" applyBorder="1" applyAlignment="1">
      <alignment horizontal="left" wrapText="1"/>
    </xf>
    <xf numFmtId="0" fontId="0" fillId="0" borderId="10" xfId="7" applyFont="1" applyBorder="1" applyAlignment="1">
      <alignment horizontal="left" wrapText="1"/>
    </xf>
    <xf numFmtId="0" fontId="10" fillId="3" borderId="6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3" fontId="10" fillId="3" borderId="7" xfId="1" applyNumberFormat="1" applyFont="1" applyFill="1" applyBorder="1" applyAlignment="1">
      <alignment horizontal="center" wrapText="1"/>
    </xf>
    <xf numFmtId="165" fontId="10" fillId="3" borderId="41" xfId="1" applyNumberFormat="1" applyFont="1" applyFill="1" applyBorder="1" applyAlignment="1">
      <alignment horizontal="center" wrapText="1"/>
    </xf>
    <xf numFmtId="0" fontId="12" fillId="0" borderId="0" xfId="7" applyFont="1" applyAlignment="1">
      <alignment horizontal="left"/>
    </xf>
    <xf numFmtId="0" fontId="12" fillId="0" borderId="0" xfId="7" applyFont="1" applyBorder="1" applyAlignment="1"/>
    <xf numFmtId="0" fontId="3" fillId="0" borderId="9" xfId="7" applyFont="1" applyBorder="1" applyAlignment="1">
      <alignment horizontal="left" wrapText="1"/>
    </xf>
    <xf numFmtId="0" fontId="3" fillId="0" borderId="27" xfId="7" applyFont="1" applyBorder="1" applyAlignment="1">
      <alignment horizontal="left"/>
    </xf>
    <xf numFmtId="14" fontId="3" fillId="0" borderId="0" xfId="7" applyNumberFormat="1" applyFill="1" applyBorder="1"/>
    <xf numFmtId="3" fontId="20" fillId="7" borderId="14" xfId="7" applyNumberFormat="1" applyFont="1" applyFill="1" applyBorder="1" applyAlignment="1">
      <alignment horizontal="right"/>
    </xf>
    <xf numFmtId="3" fontId="19" fillId="7" borderId="10" xfId="7" applyNumberFormat="1" applyFont="1" applyFill="1" applyBorder="1" applyAlignment="1"/>
    <xf numFmtId="0" fontId="19" fillId="7" borderId="10" xfId="7" applyFont="1" applyFill="1" applyBorder="1" applyAlignment="1">
      <alignment wrapText="1"/>
    </xf>
    <xf numFmtId="0" fontId="19" fillId="7" borderId="3" xfId="7" applyFont="1" applyFill="1" applyBorder="1" applyAlignment="1">
      <alignment horizontal="center"/>
    </xf>
    <xf numFmtId="0" fontId="0" fillId="0" borderId="3" xfId="3" applyFont="1" applyBorder="1" applyAlignment="1">
      <alignment wrapText="1"/>
    </xf>
    <xf numFmtId="3" fontId="4" fillId="0" borderId="29" xfId="7" applyNumberFormat="1" applyFont="1" applyFill="1" applyBorder="1" applyAlignment="1">
      <alignment horizontal="right"/>
    </xf>
    <xf numFmtId="164" fontId="4" fillId="3" borderId="35" xfId="0" applyNumberFormat="1" applyFont="1" applyFill="1" applyBorder="1"/>
    <xf numFmtId="0" fontId="9" fillId="0" borderId="41" xfId="7" applyFont="1" applyBorder="1"/>
    <xf numFmtId="0" fontId="3" fillId="0" borderId="6" xfId="7" applyFont="1" applyBorder="1" applyAlignment="1">
      <alignment horizontal="center"/>
    </xf>
    <xf numFmtId="0" fontId="9" fillId="0" borderId="0" xfId="10" applyFont="1" applyBorder="1"/>
    <xf numFmtId="0" fontId="3" fillId="0" borderId="0" xfId="7" applyFont="1" applyBorder="1" applyAlignment="1">
      <alignment horizontal="center"/>
    </xf>
    <xf numFmtId="0" fontId="3" fillId="0" borderId="45" xfId="7" applyFont="1" applyBorder="1" applyAlignment="1">
      <alignment horizontal="center"/>
    </xf>
    <xf numFmtId="49" fontId="3" fillId="0" borderId="50" xfId="7" applyNumberFormat="1" applyFont="1" applyBorder="1" applyAlignment="1">
      <alignment horizontal="center"/>
    </xf>
    <xf numFmtId="49" fontId="3" fillId="0" borderId="42" xfId="7" applyNumberFormat="1" applyFont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2" fontId="10" fillId="3" borderId="12" xfId="10" applyNumberFormat="1" applyFont="1" applyFill="1" applyBorder="1" applyAlignment="1">
      <alignment horizontal="center" wrapText="1"/>
    </xf>
    <xf numFmtId="49" fontId="3" fillId="0" borderId="43" xfId="7" applyNumberFormat="1" applyFont="1" applyBorder="1" applyAlignment="1">
      <alignment horizontal="center"/>
    </xf>
    <xf numFmtId="49" fontId="3" fillId="0" borderId="48" xfId="7" applyNumberFormat="1" applyFont="1" applyBorder="1" applyAlignment="1">
      <alignment horizontal="center"/>
    </xf>
    <xf numFmtId="0" fontId="3" fillId="0" borderId="45" xfId="7" applyBorder="1"/>
    <xf numFmtId="0" fontId="9" fillId="0" borderId="33" xfId="7" applyFont="1" applyBorder="1"/>
    <xf numFmtId="4" fontId="4" fillId="0" borderId="0" xfId="7" applyNumberFormat="1" applyFont="1"/>
    <xf numFmtId="4" fontId="8" fillId="0" borderId="0" xfId="10" applyNumberFormat="1" applyFont="1" applyAlignment="1">
      <alignment horizontal="right"/>
    </xf>
    <xf numFmtId="4" fontId="11" fillId="3" borderId="12" xfId="10" applyNumberFormat="1" applyFont="1" applyFill="1" applyBorder="1" applyAlignment="1">
      <alignment horizontal="center" wrapText="1"/>
    </xf>
    <xf numFmtId="4" fontId="9" fillId="0" borderId="0" xfId="7" applyNumberFormat="1" applyFont="1" applyBorder="1"/>
    <xf numFmtId="4" fontId="4" fillId="0" borderId="16" xfId="7" applyNumberFormat="1" applyFont="1" applyBorder="1" applyAlignment="1">
      <alignment horizontal="right"/>
    </xf>
    <xf numFmtId="4" fontId="4" fillId="0" borderId="14" xfId="7" applyNumberFormat="1" applyFont="1" applyFill="1" applyBorder="1" applyAlignment="1">
      <alignment horizontal="right"/>
    </xf>
    <xf numFmtId="4" fontId="4" fillId="0" borderId="14" xfId="7" applyNumberFormat="1" applyFont="1" applyBorder="1" applyAlignment="1">
      <alignment horizontal="right"/>
    </xf>
    <xf numFmtId="4" fontId="4" fillId="0" borderId="52" xfId="7" applyNumberFormat="1" applyFont="1" applyBorder="1" applyAlignment="1">
      <alignment horizontal="right"/>
    </xf>
    <xf numFmtId="4" fontId="9" fillId="0" borderId="12" xfId="7" applyNumberFormat="1" applyFont="1" applyBorder="1" applyAlignment="1">
      <alignment horizontal="right"/>
    </xf>
    <xf numFmtId="4" fontId="4" fillId="0" borderId="53" xfId="7" applyNumberFormat="1" applyFont="1" applyBorder="1"/>
    <xf numFmtId="4" fontId="4" fillId="0" borderId="12" xfId="7" applyNumberFormat="1" applyFont="1" applyBorder="1" applyAlignment="1">
      <alignment horizontal="right"/>
    </xf>
    <xf numFmtId="4" fontId="4" fillId="0" borderId="23" xfId="7" applyNumberFormat="1" applyFont="1" applyBorder="1" applyAlignment="1">
      <alignment horizontal="right"/>
    </xf>
    <xf numFmtId="0" fontId="0" fillId="0" borderId="17" xfId="6" applyFont="1" applyBorder="1" applyAlignment="1">
      <alignment wrapText="1"/>
    </xf>
    <xf numFmtId="0" fontId="3" fillId="0" borderId="10" xfId="6" applyBorder="1" applyAlignment="1">
      <alignment wrapText="1"/>
    </xf>
    <xf numFmtId="0" fontId="3" fillId="0" borderId="11" xfId="6" applyBorder="1" applyAlignment="1">
      <alignment wrapText="1"/>
    </xf>
    <xf numFmtId="0" fontId="9" fillId="2" borderId="7" xfId="6" applyFont="1" applyFill="1" applyBorder="1" applyAlignment="1">
      <alignment horizontal="center"/>
    </xf>
    <xf numFmtId="0" fontId="9" fillId="0" borderId="53" xfId="0" applyFont="1" applyBorder="1" applyAlignment="1">
      <alignment wrapText="1"/>
    </xf>
    <xf numFmtId="165" fontId="3" fillId="0" borderId="30" xfId="2" applyNumberFormat="1" applyFont="1" applyBorder="1" applyAlignment="1">
      <alignment horizontal="right"/>
    </xf>
    <xf numFmtId="165" fontId="3" fillId="0" borderId="31" xfId="2" applyNumberFormat="1" applyFont="1" applyBorder="1" applyAlignment="1">
      <alignment horizontal="right"/>
    </xf>
    <xf numFmtId="165" fontId="9" fillId="0" borderId="33" xfId="2" applyNumberFormat="1" applyFont="1" applyBorder="1" applyAlignment="1">
      <alignment horizontal="right"/>
    </xf>
    <xf numFmtId="165" fontId="0" fillId="0" borderId="30" xfId="1" applyNumberFormat="1" applyFont="1" applyBorder="1" applyAlignment="1"/>
    <xf numFmtId="165" fontId="3" fillId="0" borderId="31" xfId="1" applyNumberFormat="1" applyFont="1" applyBorder="1" applyAlignment="1"/>
    <xf numFmtId="165" fontId="3" fillId="0" borderId="32" xfId="1" applyNumberFormat="1" applyFont="1" applyBorder="1" applyAlignment="1"/>
    <xf numFmtId="165" fontId="9" fillId="0" borderId="38" xfId="1" applyNumberFormat="1" applyFont="1" applyBorder="1" applyAlignment="1"/>
    <xf numFmtId="0" fontId="3" fillId="0" borderId="27" xfId="5" applyFont="1" applyBorder="1" applyAlignment="1"/>
    <xf numFmtId="165" fontId="8" fillId="0" borderId="0" xfId="1" applyNumberFormat="1" applyFont="1" applyBorder="1" applyAlignment="1">
      <alignment horizontal="right"/>
    </xf>
    <xf numFmtId="165" fontId="3" fillId="0" borderId="30" xfId="1" applyNumberFormat="1" applyFont="1" applyBorder="1" applyAlignment="1">
      <alignment horizontal="right"/>
    </xf>
    <xf numFmtId="165" fontId="3" fillId="0" borderId="32" xfId="1" applyNumberFormat="1" applyFont="1" applyBorder="1" applyAlignment="1">
      <alignment horizontal="right"/>
    </xf>
    <xf numFmtId="165" fontId="9" fillId="0" borderId="38" xfId="1" applyNumberFormat="1" applyFont="1" applyBorder="1" applyAlignment="1">
      <alignment horizontal="right"/>
    </xf>
    <xf numFmtId="3" fontId="3" fillId="0" borderId="22" xfId="7" applyNumberFormat="1" applyFont="1" applyBorder="1" applyAlignment="1">
      <alignment horizontal="right"/>
    </xf>
    <xf numFmtId="3" fontId="9" fillId="0" borderId="19" xfId="7" applyNumberFormat="1" applyFont="1" applyBorder="1" applyAlignment="1">
      <alignment horizontal="right"/>
    </xf>
    <xf numFmtId="3" fontId="4" fillId="0" borderId="16" xfId="1" applyNumberFormat="1" applyFont="1" applyFill="1" applyBorder="1" applyAlignment="1">
      <alignment horizontal="right"/>
    </xf>
    <xf numFmtId="164" fontId="3" fillId="0" borderId="30" xfId="1" applyNumberFormat="1" applyFont="1" applyBorder="1" applyAlignment="1">
      <alignment horizontal="right"/>
    </xf>
    <xf numFmtId="164" fontId="3" fillId="0" borderId="31" xfId="1" applyNumberFormat="1" applyFont="1" applyBorder="1" applyAlignment="1">
      <alignment horizontal="right"/>
    </xf>
    <xf numFmtId="164" fontId="3" fillId="0" borderId="32" xfId="1" applyNumberFormat="1" applyFont="1" applyBorder="1" applyAlignment="1">
      <alignment horizontal="right"/>
    </xf>
    <xf numFmtId="164" fontId="9" fillId="0" borderId="33" xfId="1" applyNumberFormat="1" applyFont="1" applyBorder="1" applyAlignment="1">
      <alignment horizontal="right"/>
    </xf>
    <xf numFmtId="165" fontId="3" fillId="0" borderId="31" xfId="1" applyNumberFormat="1" applyFont="1" applyBorder="1" applyAlignment="1">
      <alignment horizontal="right"/>
    </xf>
    <xf numFmtId="165" fontId="9" fillId="0" borderId="33" xfId="1" applyNumberFormat="1" applyFont="1" applyBorder="1" applyAlignment="1">
      <alignment horizontal="right"/>
    </xf>
    <xf numFmtId="165" fontId="3" fillId="7" borderId="30" xfId="1" applyNumberFormat="1" applyFont="1" applyFill="1" applyBorder="1" applyAlignment="1">
      <alignment horizontal="right"/>
    </xf>
    <xf numFmtId="165" fontId="3" fillId="7" borderId="31" xfId="1" applyNumberFormat="1" applyFont="1" applyFill="1" applyBorder="1" applyAlignment="1">
      <alignment horizontal="right"/>
    </xf>
    <xf numFmtId="165" fontId="19" fillId="0" borderId="31" xfId="1" applyNumberFormat="1" applyFont="1" applyBorder="1" applyAlignment="1">
      <alignment horizontal="right"/>
    </xf>
    <xf numFmtId="165" fontId="19" fillId="7" borderId="31" xfId="1" applyNumberFormat="1" applyFont="1" applyFill="1" applyBorder="1" applyAlignment="1">
      <alignment horizontal="right"/>
    </xf>
    <xf numFmtId="165" fontId="9" fillId="0" borderId="28" xfId="1" applyNumberFormat="1" applyFont="1" applyBorder="1" applyAlignment="1">
      <alignment horizontal="right"/>
    </xf>
    <xf numFmtId="165" fontId="3" fillId="0" borderId="36" xfId="2" applyNumberFormat="1" applyFont="1" applyBorder="1" applyAlignment="1">
      <alignment horizontal="right"/>
    </xf>
    <xf numFmtId="165" fontId="3" fillId="0" borderId="14" xfId="2" applyNumberFormat="1" applyFont="1" applyBorder="1" applyAlignment="1">
      <alignment horizontal="right"/>
    </xf>
    <xf numFmtId="165" fontId="3" fillId="0" borderId="34" xfId="2" applyNumberFormat="1" applyFont="1" applyBorder="1" applyAlignment="1">
      <alignment horizontal="right"/>
    </xf>
    <xf numFmtId="165" fontId="3" fillId="0" borderId="31" xfId="1" applyNumberFormat="1" applyFont="1" applyFill="1" applyBorder="1" applyAlignment="1">
      <alignment horizontal="right"/>
    </xf>
    <xf numFmtId="165" fontId="3" fillId="0" borderId="16" xfId="1" applyNumberFormat="1" applyFont="1" applyBorder="1" applyAlignment="1">
      <alignment horizontal="right"/>
    </xf>
    <xf numFmtId="165" fontId="9" fillId="0" borderId="12" xfId="1" applyNumberFormat="1" applyFont="1" applyBorder="1" applyAlignment="1">
      <alignment horizontal="right"/>
    </xf>
    <xf numFmtId="3" fontId="3" fillId="0" borderId="11" xfId="7" applyNumberFormat="1" applyFont="1" applyBorder="1" applyAlignment="1">
      <alignment horizontal="right"/>
    </xf>
    <xf numFmtId="3" fontId="4" fillId="0" borderId="13" xfId="1" applyNumberFormat="1" applyFont="1" applyFill="1" applyBorder="1" applyAlignment="1">
      <alignment horizontal="right"/>
    </xf>
    <xf numFmtId="165" fontId="3" fillId="0" borderId="52" xfId="1" applyNumberFormat="1" applyFont="1" applyBorder="1" applyAlignment="1">
      <alignment horizontal="right"/>
    </xf>
    <xf numFmtId="0" fontId="9" fillId="0" borderId="46" xfId="7" applyFont="1" applyBorder="1"/>
    <xf numFmtId="3" fontId="4" fillId="2" borderId="19" xfId="3" applyNumberFormat="1" applyFont="1" applyFill="1" applyBorder="1" applyAlignment="1">
      <alignment horizontal="center" wrapText="1"/>
    </xf>
    <xf numFmtId="3" fontId="0" fillId="0" borderId="44" xfId="0" applyNumberFormat="1" applyFont="1" applyFill="1" applyBorder="1" applyAlignment="1">
      <alignment horizontal="right"/>
    </xf>
    <xf numFmtId="3" fontId="0" fillId="0" borderId="21" xfId="0" applyNumberFormat="1" applyFont="1" applyFill="1" applyBorder="1" applyAlignment="1">
      <alignment horizontal="right"/>
    </xf>
    <xf numFmtId="3" fontId="0" fillId="0" borderId="20" xfId="0" applyNumberFormat="1" applyFont="1" applyFill="1" applyBorder="1"/>
    <xf numFmtId="3" fontId="9" fillId="0" borderId="19" xfId="0" applyNumberFormat="1" applyFont="1" applyFill="1" applyBorder="1"/>
    <xf numFmtId="3" fontId="4" fillId="2" borderId="12" xfId="3" applyNumberFormat="1" applyFont="1" applyFill="1" applyBorder="1" applyAlignment="1">
      <alignment horizontal="center" wrapText="1"/>
    </xf>
    <xf numFmtId="3" fontId="4" fillId="0" borderId="23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/>
    </xf>
    <xf numFmtId="3" fontId="0" fillId="0" borderId="20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0" fillId="0" borderId="21" xfId="0" applyNumberFormat="1" applyFont="1" applyFill="1" applyBorder="1"/>
    <xf numFmtId="164" fontId="0" fillId="0" borderId="31" xfId="0" applyNumberFormat="1" applyBorder="1"/>
    <xf numFmtId="3" fontId="0" fillId="0" borderId="14" xfId="0" applyNumberFormat="1" applyBorder="1"/>
    <xf numFmtId="3" fontId="0" fillId="0" borderId="14" xfId="0" applyNumberFormat="1" applyFill="1" applyBorder="1"/>
    <xf numFmtId="3" fontId="0" fillId="0" borderId="13" xfId="0" applyNumberFormat="1" applyBorder="1"/>
    <xf numFmtId="3" fontId="9" fillId="0" borderId="12" xfId="0" applyNumberFormat="1" applyFont="1" applyBorder="1"/>
    <xf numFmtId="3" fontId="4" fillId="2" borderId="54" xfId="3" applyNumberFormat="1" applyFont="1" applyFill="1" applyBorder="1" applyAlignment="1">
      <alignment horizontal="center" wrapText="1"/>
    </xf>
    <xf numFmtId="3" fontId="3" fillId="0" borderId="44" xfId="6" applyNumberFormat="1" applyFont="1" applyFill="1" applyBorder="1"/>
    <xf numFmtId="3" fontId="3" fillId="0" borderId="21" xfId="6" applyNumberFormat="1" applyFont="1" applyFill="1" applyBorder="1"/>
    <xf numFmtId="3" fontId="3" fillId="0" borderId="47" xfId="6" applyNumberFormat="1" applyFont="1" applyFill="1" applyBorder="1"/>
    <xf numFmtId="3" fontId="9" fillId="0" borderId="49" xfId="0" applyNumberFormat="1" applyFont="1" applyBorder="1"/>
    <xf numFmtId="3" fontId="4" fillId="0" borderId="16" xfId="6" applyNumberFormat="1" applyFont="1" applyFill="1" applyBorder="1"/>
    <xf numFmtId="3" fontId="4" fillId="0" borderId="14" xfId="6" applyNumberFormat="1" applyFont="1" applyFill="1" applyBorder="1"/>
    <xf numFmtId="3" fontId="4" fillId="0" borderId="29" xfId="6" applyNumberFormat="1" applyFont="1" applyFill="1" applyBorder="1"/>
    <xf numFmtId="0" fontId="9" fillId="6" borderId="19" xfId="0" applyFont="1" applyFill="1" applyBorder="1" applyAlignment="1">
      <alignment horizontal="center"/>
    </xf>
    <xf numFmtId="3" fontId="4" fillId="0" borderId="23" xfId="6" applyNumberFormat="1" applyFont="1" applyFill="1" applyBorder="1"/>
    <xf numFmtId="3" fontId="4" fillId="0" borderId="13" xfId="6" applyNumberFormat="1" applyFont="1" applyFill="1" applyBorder="1"/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3" fontId="7" fillId="3" borderId="44" xfId="0" applyNumberFormat="1" applyFont="1" applyFill="1" applyBorder="1"/>
    <xf numFmtId="3" fontId="0" fillId="3" borderId="21" xfId="0" applyNumberFormat="1" applyFont="1" applyFill="1" applyBorder="1"/>
    <xf numFmtId="3" fontId="0" fillId="3" borderId="21" xfId="0" applyNumberFormat="1" applyFont="1" applyFill="1" applyBorder="1" applyAlignment="1">
      <alignment vertical="center"/>
    </xf>
    <xf numFmtId="3" fontId="4" fillId="3" borderId="20" xfId="0" applyNumberFormat="1" applyFont="1" applyFill="1" applyBorder="1"/>
    <xf numFmtId="3" fontId="7" fillId="3" borderId="54" xfId="0" applyNumberFormat="1" applyFont="1" applyFill="1" applyBorder="1"/>
    <xf numFmtId="3" fontId="9" fillId="3" borderId="51" xfId="0" applyNumberFormat="1" applyFont="1" applyFill="1" applyBorder="1"/>
    <xf numFmtId="3" fontId="7" fillId="0" borderId="54" xfId="0" applyNumberFormat="1" applyFont="1" applyFill="1" applyBorder="1"/>
    <xf numFmtId="3" fontId="7" fillId="4" borderId="44" xfId="0" applyNumberFormat="1" applyFont="1" applyFill="1" applyBorder="1"/>
    <xf numFmtId="3" fontId="0" fillId="4" borderId="21" xfId="0" applyNumberFormat="1" applyFont="1" applyFill="1" applyBorder="1"/>
    <xf numFmtId="3" fontId="0" fillId="4" borderId="20" xfId="0" applyNumberFormat="1" applyFont="1" applyFill="1" applyBorder="1"/>
    <xf numFmtId="3" fontId="4" fillId="4" borderId="20" xfId="0" applyNumberFormat="1" applyFont="1" applyFill="1" applyBorder="1"/>
    <xf numFmtId="3" fontId="4" fillId="4" borderId="19" xfId="0" applyNumberFormat="1" applyFont="1" applyFill="1" applyBorder="1"/>
    <xf numFmtId="3" fontId="4" fillId="4" borderId="44" xfId="0" applyNumberFormat="1" applyFont="1" applyFill="1" applyBorder="1"/>
    <xf numFmtId="3" fontId="9" fillId="4" borderId="54" xfId="0" applyNumberFormat="1" applyFont="1" applyFill="1" applyBorder="1"/>
    <xf numFmtId="3" fontId="4" fillId="0" borderId="54" xfId="0" applyNumberFormat="1" applyFont="1" applyFill="1" applyBorder="1"/>
    <xf numFmtId="4" fontId="7" fillId="3" borderId="16" xfId="0" applyNumberFormat="1" applyFont="1" applyFill="1" applyBorder="1"/>
    <xf numFmtId="4" fontId="4" fillId="3" borderId="14" xfId="0" applyNumberFormat="1" applyFont="1" applyFill="1" applyBorder="1"/>
    <xf numFmtId="4" fontId="4" fillId="5" borderId="14" xfId="0" applyNumberFormat="1" applyFont="1" applyFill="1" applyBorder="1"/>
    <xf numFmtId="4" fontId="4" fillId="3" borderId="14" xfId="0" applyNumberFormat="1" applyFont="1" applyFill="1" applyBorder="1" applyAlignment="1">
      <alignment vertical="center"/>
    </xf>
    <xf numFmtId="4" fontId="4" fillId="3" borderId="13" xfId="0" applyNumberFormat="1" applyFont="1" applyFill="1" applyBorder="1"/>
    <xf numFmtId="4" fontId="7" fillId="3" borderId="8" xfId="0" applyNumberFormat="1" applyFont="1" applyFill="1" applyBorder="1"/>
    <xf numFmtId="4" fontId="9" fillId="3" borderId="52" xfId="0" applyNumberFormat="1" applyFont="1" applyFill="1" applyBorder="1"/>
    <xf numFmtId="4" fontId="7" fillId="0" borderId="8" xfId="0" applyNumberFormat="1" applyFont="1" applyFill="1" applyBorder="1"/>
    <xf numFmtId="4" fontId="7" fillId="4" borderId="16" xfId="0" applyNumberFormat="1" applyFont="1" applyFill="1" applyBorder="1"/>
    <xf numFmtId="4" fontId="4" fillId="4" borderId="14" xfId="0" applyNumberFormat="1" applyFont="1" applyFill="1" applyBorder="1"/>
    <xf numFmtId="4" fontId="4" fillId="6" borderId="14" xfId="0" applyNumberFormat="1" applyFont="1" applyFill="1" applyBorder="1"/>
    <xf numFmtId="4" fontId="4" fillId="4" borderId="13" xfId="0" applyNumberFormat="1" applyFont="1" applyFill="1" applyBorder="1"/>
    <xf numFmtId="4" fontId="4" fillId="4" borderId="8" xfId="0" applyNumberFormat="1" applyFont="1" applyFill="1" applyBorder="1"/>
    <xf numFmtId="4" fontId="4" fillId="4" borderId="16" xfId="0" applyNumberFormat="1" applyFont="1" applyFill="1" applyBorder="1"/>
    <xf numFmtId="4" fontId="9" fillId="4" borderId="8" xfId="0" applyNumberFormat="1" applyFont="1" applyFill="1" applyBorder="1"/>
    <xf numFmtId="4" fontId="4" fillId="0" borderId="8" xfId="0" applyNumberFormat="1" applyFont="1" applyFill="1" applyBorder="1"/>
    <xf numFmtId="4" fontId="9" fillId="0" borderId="12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Border="1"/>
    <xf numFmtId="164" fontId="0" fillId="0" borderId="34" xfId="0" applyNumberFormat="1" applyBorder="1"/>
    <xf numFmtId="3" fontId="9" fillId="0" borderId="12" xfId="7" applyNumberFormat="1" applyFont="1" applyBorder="1"/>
    <xf numFmtId="0" fontId="0" fillId="0" borderId="27" xfId="7" applyFont="1" applyFill="1" applyBorder="1" applyAlignment="1">
      <alignment wrapText="1"/>
    </xf>
    <xf numFmtId="0" fontId="1" fillId="0" borderId="0" xfId="11" applyBorder="1" applyAlignment="1">
      <alignment wrapText="1"/>
    </xf>
    <xf numFmtId="0" fontId="31" fillId="0" borderId="43" xfId="11" applyFont="1" applyBorder="1" applyAlignment="1">
      <alignment wrapText="1"/>
    </xf>
    <xf numFmtId="0" fontId="31" fillId="0" borderId="42" xfId="11" applyFont="1" applyBorder="1" applyAlignment="1">
      <alignment wrapText="1"/>
    </xf>
    <xf numFmtId="0" fontId="31" fillId="0" borderId="50" xfId="11" applyFont="1" applyBorder="1" applyAlignment="1">
      <alignment wrapText="1"/>
    </xf>
    <xf numFmtId="0" fontId="31" fillId="0" borderId="18" xfId="11" applyFont="1" applyBorder="1" applyAlignment="1">
      <alignment wrapText="1"/>
    </xf>
    <xf numFmtId="0" fontId="31" fillId="0" borderId="48" xfId="11" applyFont="1" applyBorder="1" applyAlignment="1">
      <alignment wrapText="1"/>
    </xf>
    <xf numFmtId="0" fontId="0" fillId="0" borderId="0" xfId="7" applyFont="1" applyAlignment="1">
      <alignment horizontal="right"/>
    </xf>
    <xf numFmtId="0" fontId="0" fillId="0" borderId="0" xfId="0" applyAlignment="1"/>
    <xf numFmtId="0" fontId="9" fillId="0" borderId="46" xfId="0" applyFont="1" applyBorder="1" applyAlignment="1"/>
    <xf numFmtId="0" fontId="0" fillId="0" borderId="45" xfId="0" applyBorder="1" applyAlignment="1"/>
    <xf numFmtId="49" fontId="6" fillId="0" borderId="0" xfId="6" applyNumberFormat="1" applyFont="1" applyAlignment="1">
      <alignment horizontal="left"/>
    </xf>
    <xf numFmtId="49" fontId="15" fillId="0" borderId="0" xfId="6" applyNumberFormat="1" applyFont="1" applyAlignment="1">
      <alignment horizontal="left"/>
    </xf>
    <xf numFmtId="49" fontId="0" fillId="0" borderId="0" xfId="0" applyNumberFormat="1" applyAlignment="1"/>
    <xf numFmtId="0" fontId="6" fillId="0" borderId="0" xfId="7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7" applyFont="1" applyFill="1" applyBorder="1" applyAlignment="1">
      <alignment wrapText="1"/>
    </xf>
    <xf numFmtId="0" fontId="0" fillId="0" borderId="7" xfId="0" applyFill="1" applyBorder="1" applyAlignment="1"/>
    <xf numFmtId="0" fontId="9" fillId="0" borderId="19" xfId="7" applyFont="1" applyBorder="1" applyAlignment="1"/>
    <xf numFmtId="0" fontId="15" fillId="0" borderId="0" xfId="0" applyFont="1" applyAlignment="1">
      <alignment horizontal="center"/>
    </xf>
    <xf numFmtId="0" fontId="1" fillId="0" borderId="0" xfId="11" applyAlignment="1">
      <alignment horizontal="center"/>
    </xf>
    <xf numFmtId="0" fontId="0" fillId="0" borderId="0" xfId="3" applyFont="1"/>
  </cellXfs>
  <cellStyles count="12">
    <cellStyle name="Normální" xfId="0" builtinId="0"/>
    <cellStyle name="Normální 2" xfId="9"/>
    <cellStyle name="Normální 3" xfId="11"/>
    <cellStyle name="normální_1.-7" xfId="1"/>
    <cellStyle name="normální_1.-7 2 2" xfId="10"/>
    <cellStyle name="normální_1.-7 3" xfId="2"/>
    <cellStyle name="normální_čerp.-celek 1.-9.09" xfId="3"/>
    <cellStyle name="normální_čerp.-celek r.2009" xfId="4"/>
    <cellStyle name="normální_čerp.-celek r.2009 2" xfId="5"/>
    <cellStyle name="normální_Fondy" xfId="6"/>
    <cellStyle name="normální_t 01" xfId="7"/>
    <cellStyle name="normální_t 02" xfId="8"/>
  </cellStyles>
  <dxfs count="0"/>
  <tableStyles count="0" defaultTableStyle="TableStyleMedium2" defaultPivotStyle="PivotStyleLight16"/>
  <colors>
    <mruColors>
      <color rgb="FFFFFFFF"/>
      <color rgb="FFCCFFFF"/>
      <color rgb="FFFFFF66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zoomScaleNormal="100" workbookViewId="0">
      <selection activeCell="I8" sqref="I8"/>
    </sheetView>
  </sheetViews>
  <sheetFormatPr defaultRowHeight="12.75" x14ac:dyDescent="0.2"/>
  <cols>
    <col min="1" max="1" width="70.7109375" style="4" customWidth="1"/>
    <col min="2" max="2" width="20.7109375" style="115" customWidth="1"/>
    <col min="3" max="3" width="22.7109375" style="316" customWidth="1"/>
    <col min="4" max="4" width="10.7109375" style="111" customWidth="1"/>
    <col min="5" max="16384" width="9.140625" style="4"/>
  </cols>
  <sheetData>
    <row r="1" spans="1:4" x14ac:dyDescent="0.2">
      <c r="A1" s="543" t="s">
        <v>317</v>
      </c>
    </row>
    <row r="2" spans="1:4" ht="16.5" customHeight="1" x14ac:dyDescent="0.2">
      <c r="D2" s="529" t="s">
        <v>316</v>
      </c>
    </row>
    <row r="3" spans="1:4" ht="24" customHeight="1" x14ac:dyDescent="0.35">
      <c r="A3" s="108" t="s">
        <v>178</v>
      </c>
    </row>
    <row r="4" spans="1:4" ht="15" customHeight="1" x14ac:dyDescent="0.25">
      <c r="A4" s="132"/>
    </row>
    <row r="5" spans="1:4" ht="18" x14ac:dyDescent="0.25">
      <c r="A5" s="131" t="s">
        <v>101</v>
      </c>
    </row>
    <row r="6" spans="1:4" ht="15" customHeight="1" x14ac:dyDescent="0.25">
      <c r="A6" s="117"/>
    </row>
    <row r="7" spans="1:4" ht="15" customHeight="1" thickBot="1" x14ac:dyDescent="0.3">
      <c r="A7" s="130"/>
      <c r="D7" s="129" t="s">
        <v>0</v>
      </c>
    </row>
    <row r="8" spans="1:4" ht="45.75" customHeight="1" thickBot="1" x14ac:dyDescent="0.3">
      <c r="A8" s="128" t="s">
        <v>1</v>
      </c>
      <c r="B8" s="49" t="s">
        <v>182</v>
      </c>
      <c r="C8" s="347" t="s">
        <v>179</v>
      </c>
      <c r="D8" s="171" t="s">
        <v>180</v>
      </c>
    </row>
    <row r="9" spans="1:4" ht="20.25" customHeight="1" x14ac:dyDescent="0.2">
      <c r="A9" s="127" t="s">
        <v>100</v>
      </c>
      <c r="B9" s="215">
        <v>6710000</v>
      </c>
      <c r="C9" s="348">
        <f>'Sumář příjmů a výdajů'!C9+'Sumář příjmů a výdajů'!C10</f>
        <v>7577500</v>
      </c>
      <c r="D9" s="311">
        <f t="shared" ref="D9:D14" si="0">C9/B9*100</f>
        <v>112.92846497764531</v>
      </c>
    </row>
    <row r="10" spans="1:4" ht="20.25" customHeight="1" x14ac:dyDescent="0.2">
      <c r="A10" s="126" t="s">
        <v>99</v>
      </c>
      <c r="B10" s="216">
        <v>314041</v>
      </c>
      <c r="C10" s="349">
        <f>'Sumář příjmů a výdajů'!C11+'Sumář příjmů a výdajů'!C12+'Sumář příjmů a výdajů'!C13</f>
        <v>507922</v>
      </c>
      <c r="D10" s="312">
        <f t="shared" si="0"/>
        <v>161.73748013794378</v>
      </c>
    </row>
    <row r="11" spans="1:4" ht="20.25" customHeight="1" x14ac:dyDescent="0.2">
      <c r="A11" s="126" t="s">
        <v>98</v>
      </c>
      <c r="B11" s="216">
        <v>10000</v>
      </c>
      <c r="C11" s="349">
        <f>'Sumář příjmů a výdajů'!C14</f>
        <v>10000</v>
      </c>
      <c r="D11" s="312">
        <f t="shared" si="0"/>
        <v>100</v>
      </c>
    </row>
    <row r="12" spans="1:4" ht="20.25" customHeight="1" x14ac:dyDescent="0.2">
      <c r="A12" s="126" t="s">
        <v>97</v>
      </c>
      <c r="B12" s="216">
        <v>10332768</v>
      </c>
      <c r="C12" s="349">
        <f>'Sumář příjmů a výdajů'!C15+'Sumář příjmů a výdajů'!C16</f>
        <v>11012226.4</v>
      </c>
      <c r="D12" s="312">
        <f t="shared" si="0"/>
        <v>106.57576362887467</v>
      </c>
    </row>
    <row r="13" spans="1:4" s="117" customFormat="1" ht="30.2" customHeight="1" x14ac:dyDescent="0.25">
      <c r="A13" s="125" t="s">
        <v>10</v>
      </c>
      <c r="B13" s="123">
        <f>SUM(B9:B12)</f>
        <v>17366809</v>
      </c>
      <c r="C13" s="350">
        <f>SUM(C9:C12)</f>
        <v>19107648.399999999</v>
      </c>
      <c r="D13" s="313">
        <f t="shared" si="0"/>
        <v>110.02394510125609</v>
      </c>
    </row>
    <row r="14" spans="1:4" s="117" customFormat="1" ht="30.2" customHeight="1" x14ac:dyDescent="0.25">
      <c r="A14" s="124" t="s">
        <v>96</v>
      </c>
      <c r="B14" s="123">
        <v>17637322</v>
      </c>
      <c r="C14" s="350">
        <f>'Sumář příjmů a výdajů'!C43</f>
        <v>19078161.399999999</v>
      </c>
      <c r="D14" s="313">
        <f t="shared" si="0"/>
        <v>108.16926401865317</v>
      </c>
    </row>
    <row r="15" spans="1:4" s="117" customFormat="1" ht="30.2" customHeight="1" x14ac:dyDescent="0.25">
      <c r="A15" s="124" t="s">
        <v>95</v>
      </c>
      <c r="B15" s="123">
        <f>B13-B14</f>
        <v>-270513</v>
      </c>
      <c r="C15" s="350">
        <f>C13-C14</f>
        <v>29487</v>
      </c>
      <c r="D15" s="313"/>
    </row>
    <row r="16" spans="1:4" ht="20.25" customHeight="1" x14ac:dyDescent="0.2">
      <c r="A16" s="384" t="s">
        <v>252</v>
      </c>
      <c r="B16" s="216">
        <v>510000</v>
      </c>
      <c r="C16" s="349">
        <f>'Sumář příjmů a výdajů'!C20+'Sumář příjmů a výdajů'!C21</f>
        <v>210000</v>
      </c>
      <c r="D16" s="312">
        <f>C16/B16*100</f>
        <v>41.17647058823529</v>
      </c>
    </row>
    <row r="17" spans="1:4" ht="20.25" customHeight="1" x14ac:dyDescent="0.2">
      <c r="A17" s="122" t="s">
        <v>18</v>
      </c>
      <c r="B17" s="216">
        <v>-239487</v>
      </c>
      <c r="C17" s="349">
        <f>-'Sumář příjmů a výdajů'!C46</f>
        <v>-239487</v>
      </c>
      <c r="D17" s="312">
        <f>C17/B17*100</f>
        <v>100</v>
      </c>
    </row>
    <row r="18" spans="1:4" s="117" customFormat="1" ht="30.2" customHeight="1" thickBot="1" x14ac:dyDescent="0.3">
      <c r="A18" s="121" t="s">
        <v>94</v>
      </c>
      <c r="B18" s="120">
        <f>SUM(B16:B17)</f>
        <v>270513</v>
      </c>
      <c r="C18" s="351">
        <f>SUM(C16:C17)</f>
        <v>-29487</v>
      </c>
      <c r="D18" s="314"/>
    </row>
    <row r="19" spans="1:4" s="117" customFormat="1" ht="30" customHeight="1" thickBot="1" x14ac:dyDescent="0.3">
      <c r="A19" s="119" t="s">
        <v>20</v>
      </c>
      <c r="B19" s="118">
        <f>SUM(B15+B18)</f>
        <v>0</v>
      </c>
      <c r="C19" s="352">
        <f>SUM(C15+C18)</f>
        <v>0</v>
      </c>
      <c r="D19" s="315"/>
    </row>
    <row r="20" spans="1:4" ht="15.75" x14ac:dyDescent="0.25">
      <c r="A20" s="116"/>
    </row>
    <row r="21" spans="1:4" ht="15.75" x14ac:dyDescent="0.25">
      <c r="A21" s="116"/>
    </row>
    <row r="22" spans="1:4" ht="15.75" x14ac:dyDescent="0.25">
      <c r="A22" s="116"/>
    </row>
    <row r="23" spans="1:4" ht="15.75" x14ac:dyDescent="0.25">
      <c r="A23" s="116"/>
    </row>
    <row r="24" spans="1:4" ht="15.75" x14ac:dyDescent="0.25">
      <c r="A24" s="116"/>
    </row>
    <row r="25" spans="1:4" ht="15.75" x14ac:dyDescent="0.25">
      <c r="A25" s="116"/>
    </row>
    <row r="26" spans="1:4" ht="15.75" x14ac:dyDescent="0.25">
      <c r="A26" s="116"/>
    </row>
    <row r="27" spans="1:4" ht="15.75" x14ac:dyDescent="0.25">
      <c r="A27" s="116"/>
    </row>
    <row r="28" spans="1:4" ht="15.75" x14ac:dyDescent="0.25">
      <c r="A28" s="116"/>
    </row>
    <row r="29" spans="1:4" ht="15.75" x14ac:dyDescent="0.25">
      <c r="A29" s="116"/>
    </row>
    <row r="30" spans="1:4" ht="15.75" x14ac:dyDescent="0.25">
      <c r="A30" s="116"/>
    </row>
    <row r="31" spans="1:4" ht="15.75" x14ac:dyDescent="0.25">
      <c r="A31" s="116"/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28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3">
      <c r="A4" s="157" t="s">
        <v>146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289"/>
      <c r="E7" s="71"/>
    </row>
    <row r="8" spans="1:14" s="76" customFormat="1" ht="15" customHeight="1" x14ac:dyDescent="0.2">
      <c r="A8" s="73">
        <v>2212</v>
      </c>
      <c r="B8" s="100" t="s">
        <v>145</v>
      </c>
      <c r="C8" s="74">
        <v>1010012</v>
      </c>
      <c r="D8" s="196">
        <v>1331129</v>
      </c>
      <c r="E8" s="426">
        <f t="shared" ref="E8:E15" si="0">D8/C8*100</f>
        <v>131.79338463305385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2221</v>
      </c>
      <c r="B9" s="99" t="s">
        <v>144</v>
      </c>
      <c r="C9" s="79">
        <v>744960</v>
      </c>
      <c r="D9" s="93">
        <v>785000</v>
      </c>
      <c r="E9" s="436">
        <f t="shared" si="0"/>
        <v>105.3747852233677</v>
      </c>
    </row>
    <row r="10" spans="1:14" s="76" customFormat="1" ht="15" customHeight="1" x14ac:dyDescent="0.2">
      <c r="A10" s="77">
        <v>2242</v>
      </c>
      <c r="B10" s="99" t="s">
        <v>143</v>
      </c>
      <c r="C10" s="79">
        <v>1106128</v>
      </c>
      <c r="D10" s="93">
        <v>1144051</v>
      </c>
      <c r="E10" s="436">
        <f t="shared" si="0"/>
        <v>103.42844589414607</v>
      </c>
    </row>
    <row r="11" spans="1:14" s="287" customFormat="1" ht="15" customHeight="1" x14ac:dyDescent="0.2">
      <c r="A11" s="290">
        <v>2223</v>
      </c>
      <c r="B11" s="98" t="s">
        <v>142</v>
      </c>
      <c r="C11" s="92">
        <v>1500</v>
      </c>
      <c r="D11" s="93">
        <v>2800</v>
      </c>
      <c r="E11" s="446">
        <f t="shared" si="0"/>
        <v>186.66666666666666</v>
      </c>
    </row>
    <row r="12" spans="1:14" s="76" customFormat="1" ht="15" customHeight="1" x14ac:dyDescent="0.2">
      <c r="A12" s="77">
        <v>2239</v>
      </c>
      <c r="B12" s="99" t="s">
        <v>240</v>
      </c>
      <c r="C12" s="79">
        <v>1000</v>
      </c>
      <c r="D12" s="93">
        <v>0</v>
      </c>
      <c r="E12" s="436">
        <f t="shared" si="0"/>
        <v>0</v>
      </c>
    </row>
    <row r="13" spans="1:14" s="76" customFormat="1" ht="15" customHeight="1" x14ac:dyDescent="0.2">
      <c r="A13" s="77">
        <v>2299</v>
      </c>
      <c r="B13" s="99" t="s">
        <v>141</v>
      </c>
      <c r="C13" s="79">
        <v>8000</v>
      </c>
      <c r="D13" s="93">
        <v>6000</v>
      </c>
      <c r="E13" s="436">
        <f t="shared" si="0"/>
        <v>75</v>
      </c>
    </row>
    <row r="14" spans="1:14" s="76" customFormat="1" ht="15" customHeight="1" thickBot="1" x14ac:dyDescent="0.25">
      <c r="A14" s="77">
        <v>6172</v>
      </c>
      <c r="B14" s="78" t="s">
        <v>65</v>
      </c>
      <c r="C14" s="79">
        <v>100</v>
      </c>
      <c r="D14" s="93">
        <v>100</v>
      </c>
      <c r="E14" s="436">
        <f t="shared" si="0"/>
        <v>100</v>
      </c>
      <c r="F14" s="80"/>
    </row>
    <row r="15" spans="1:14" s="86" customFormat="1" ht="20.100000000000001" customHeight="1" thickBot="1" x14ac:dyDescent="0.3">
      <c r="A15" s="81"/>
      <c r="B15" s="82" t="s">
        <v>63</v>
      </c>
      <c r="C15" s="83">
        <f>SUM(C8:C14)</f>
        <v>2871700</v>
      </c>
      <c r="D15" s="197">
        <f>SUM(D8:D14)</f>
        <v>3269080</v>
      </c>
      <c r="E15" s="437">
        <f t="shared" si="0"/>
        <v>113.8377964272034</v>
      </c>
      <c r="F15" s="85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77</v>
      </c>
      <c r="E4" s="280"/>
    </row>
    <row r="5" spans="1:14" ht="15" customHeight="1" thickBot="1" x14ac:dyDescent="0.3">
      <c r="A5" s="60"/>
      <c r="E5" s="280" t="s">
        <v>0</v>
      </c>
    </row>
    <row r="6" spans="1:14" s="66" customFormat="1" ht="35.25" customHeight="1" thickBot="1" x14ac:dyDescent="0.25">
      <c r="A6" s="279" t="s">
        <v>54</v>
      </c>
      <c r="B6" s="279" t="s">
        <v>55</v>
      </c>
      <c r="C6" s="278" t="s">
        <v>182</v>
      </c>
      <c r="D6" s="277" t="s">
        <v>179</v>
      </c>
      <c r="E6" s="276" t="s">
        <v>180</v>
      </c>
    </row>
    <row r="7" spans="1:14" s="72" customFormat="1" ht="20.100000000000001" customHeight="1" thickBot="1" x14ac:dyDescent="0.3">
      <c r="A7" s="67"/>
      <c r="B7" s="275" t="s">
        <v>56</v>
      </c>
      <c r="C7" s="274"/>
      <c r="D7" s="70"/>
      <c r="E7" s="71"/>
    </row>
    <row r="8" spans="1:14" s="76" customFormat="1" ht="15" customHeight="1" x14ac:dyDescent="0.2">
      <c r="A8" s="73">
        <v>3269</v>
      </c>
      <c r="B8" s="100" t="s">
        <v>76</v>
      </c>
      <c r="C8" s="285">
        <v>445500</v>
      </c>
      <c r="D8" s="95">
        <v>435968</v>
      </c>
      <c r="E8" s="443">
        <f t="shared" ref="E8:E20" si="0">D8/C8*100</f>
        <v>97.860381593714934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94">
        <v>3269</v>
      </c>
      <c r="B9" s="266" t="s">
        <v>191</v>
      </c>
      <c r="C9" s="242">
        <v>9100</v>
      </c>
      <c r="D9" s="158">
        <v>23551</v>
      </c>
      <c r="E9" s="444">
        <f t="shared" si="0"/>
        <v>258.80219780219778</v>
      </c>
      <c r="F9" s="75"/>
      <c r="G9" s="75"/>
      <c r="H9" s="75"/>
      <c r="I9" s="75"/>
      <c r="J9" s="75"/>
      <c r="K9" s="75"/>
      <c r="L9" s="75"/>
      <c r="M9" s="75"/>
      <c r="N9" s="75"/>
    </row>
    <row r="10" spans="1:14" s="76" customFormat="1" ht="15" customHeight="1" x14ac:dyDescent="0.2">
      <c r="A10" s="77">
        <v>3269</v>
      </c>
      <c r="B10" s="99" t="s">
        <v>75</v>
      </c>
      <c r="C10" s="134">
        <v>32000</v>
      </c>
      <c r="D10" s="93">
        <v>32000</v>
      </c>
      <c r="E10" s="445">
        <f t="shared" si="0"/>
        <v>100</v>
      </c>
    </row>
    <row r="11" spans="1:14" s="76" customFormat="1" ht="15" customHeight="1" x14ac:dyDescent="0.2">
      <c r="A11" s="77">
        <v>3269</v>
      </c>
      <c r="B11" s="99" t="s">
        <v>74</v>
      </c>
      <c r="C11" s="134">
        <v>4800</v>
      </c>
      <c r="D11" s="93">
        <v>4800</v>
      </c>
      <c r="E11" s="418">
        <f t="shared" si="0"/>
        <v>100</v>
      </c>
    </row>
    <row r="12" spans="1:14" s="76" customFormat="1" ht="15" customHeight="1" x14ac:dyDescent="0.2">
      <c r="A12" s="77">
        <v>3269</v>
      </c>
      <c r="B12" s="99" t="s">
        <v>73</v>
      </c>
      <c r="C12" s="134">
        <v>10000</v>
      </c>
      <c r="D12" s="93">
        <v>10000</v>
      </c>
      <c r="E12" s="418">
        <f t="shared" si="0"/>
        <v>100</v>
      </c>
    </row>
    <row r="13" spans="1:14" s="76" customFormat="1" ht="15" customHeight="1" x14ac:dyDescent="0.2">
      <c r="A13" s="77">
        <v>3419</v>
      </c>
      <c r="B13" s="98" t="s">
        <v>72</v>
      </c>
      <c r="C13" s="134">
        <v>1200</v>
      </c>
      <c r="D13" s="93">
        <v>5200</v>
      </c>
      <c r="E13" s="418">
        <f t="shared" si="0"/>
        <v>433.33333333333331</v>
      </c>
    </row>
    <row r="14" spans="1:14" s="76" customFormat="1" ht="15" customHeight="1" x14ac:dyDescent="0.2">
      <c r="A14" s="77">
        <v>3419</v>
      </c>
      <c r="B14" s="98" t="s">
        <v>71</v>
      </c>
      <c r="C14" s="134">
        <v>10000</v>
      </c>
      <c r="D14" s="93">
        <v>15000</v>
      </c>
      <c r="E14" s="418">
        <f t="shared" si="0"/>
        <v>150</v>
      </c>
    </row>
    <row r="15" spans="1:14" s="76" customFormat="1" ht="15" customHeight="1" x14ac:dyDescent="0.2">
      <c r="A15" s="77">
        <v>3149</v>
      </c>
      <c r="B15" s="78" t="s">
        <v>70</v>
      </c>
      <c r="C15" s="134">
        <v>1000</v>
      </c>
      <c r="D15" s="93">
        <v>0</v>
      </c>
      <c r="E15" s="418">
        <f t="shared" si="0"/>
        <v>0</v>
      </c>
      <c r="F15" s="80"/>
    </row>
    <row r="16" spans="1:14" s="76" customFormat="1" ht="15" customHeight="1" x14ac:dyDescent="0.2">
      <c r="A16" s="77">
        <v>3419</v>
      </c>
      <c r="B16" s="78" t="s">
        <v>69</v>
      </c>
      <c r="C16" s="134">
        <v>1500</v>
      </c>
      <c r="D16" s="91">
        <v>1000</v>
      </c>
      <c r="E16" s="418">
        <f t="shared" si="0"/>
        <v>66.666666666666657</v>
      </c>
      <c r="F16" s="80"/>
    </row>
    <row r="17" spans="1:6" s="76" customFormat="1" ht="15" customHeight="1" x14ac:dyDescent="0.2">
      <c r="A17" s="77">
        <v>3291</v>
      </c>
      <c r="B17" s="97" t="s">
        <v>68</v>
      </c>
      <c r="C17" s="134">
        <v>1200</v>
      </c>
      <c r="D17" s="91">
        <v>1500</v>
      </c>
      <c r="E17" s="418">
        <f t="shared" si="0"/>
        <v>125</v>
      </c>
      <c r="F17" s="80"/>
    </row>
    <row r="18" spans="1:6" s="76" customFormat="1" ht="15" customHeight="1" x14ac:dyDescent="0.2">
      <c r="A18" s="90">
        <v>3541</v>
      </c>
      <c r="B18" s="222" t="s">
        <v>67</v>
      </c>
      <c r="C18" s="286">
        <v>700</v>
      </c>
      <c r="D18" s="91">
        <v>800</v>
      </c>
      <c r="E18" s="418">
        <f t="shared" si="0"/>
        <v>114.28571428571428</v>
      </c>
      <c r="F18" s="80"/>
    </row>
    <row r="19" spans="1:6" s="76" customFormat="1" ht="15" customHeight="1" thickBot="1" x14ac:dyDescent="0.25">
      <c r="A19" s="77">
        <v>3269</v>
      </c>
      <c r="B19" s="96" t="s">
        <v>66</v>
      </c>
      <c r="C19" s="79">
        <v>1000</v>
      </c>
      <c r="D19" s="91">
        <v>1000</v>
      </c>
      <c r="E19" s="418">
        <f t="shared" si="0"/>
        <v>100</v>
      </c>
      <c r="F19" s="80"/>
    </row>
    <row r="20" spans="1:6" s="86" customFormat="1" ht="20.100000000000001" customHeight="1" thickBot="1" x14ac:dyDescent="0.3">
      <c r="A20" s="81"/>
      <c r="B20" s="82" t="s">
        <v>63</v>
      </c>
      <c r="C20" s="83">
        <f>SUM(C8:C19)</f>
        <v>518000</v>
      </c>
      <c r="D20" s="84">
        <f>SUM(D8:D19)</f>
        <v>530819</v>
      </c>
      <c r="E20" s="419">
        <f t="shared" si="0"/>
        <v>102.47471042471044</v>
      </c>
      <c r="F20" s="85"/>
    </row>
    <row r="21" spans="1:6" ht="15" customHeight="1" x14ac:dyDescent="0.25">
      <c r="A21" s="87"/>
      <c r="B21" s="87"/>
      <c r="C21" s="88"/>
      <c r="D21" s="89"/>
      <c r="E21" s="273"/>
      <c r="F21" s="80"/>
    </row>
  </sheetData>
  <mergeCells count="1">
    <mergeCell ref="A2:E2"/>
  </mergeCells>
  <pageMargins left="0.55118110236220474" right="0.31496062992125984" top="0.78740157480314965" bottom="1.3779527559055118" header="0.51181102362204722" footer="1.3779527559055118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570312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s="60" customFormat="1" ht="20.100000000000001" customHeight="1" x14ac:dyDescent="0.25">
      <c r="A4" s="60" t="s">
        <v>151</v>
      </c>
      <c r="C4" s="281"/>
      <c r="D4" s="281"/>
      <c r="E4" s="282"/>
    </row>
    <row r="5" spans="1:14" ht="15" customHeight="1" thickBot="1" x14ac:dyDescent="0.3">
      <c r="A5" s="60"/>
      <c r="E5" s="61" t="s">
        <v>0</v>
      </c>
    </row>
    <row r="6" spans="1:14" s="72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  <c r="F6" s="319"/>
    </row>
    <row r="7" spans="1:14" s="76" customFormat="1" ht="20.25" customHeight="1" thickBot="1" x14ac:dyDescent="0.3">
      <c r="A7" s="67"/>
      <c r="B7" s="68" t="s">
        <v>56</v>
      </c>
      <c r="C7" s="69"/>
      <c r="D7" s="70"/>
      <c r="E7" s="71"/>
      <c r="F7" s="320"/>
      <c r="G7" s="75"/>
      <c r="H7" s="75"/>
      <c r="I7" s="75"/>
      <c r="J7" s="75"/>
      <c r="K7" s="75"/>
      <c r="L7" s="75"/>
      <c r="M7" s="75"/>
      <c r="N7" s="75"/>
    </row>
    <row r="8" spans="1:14" s="76" customFormat="1" ht="15" customHeight="1" x14ac:dyDescent="0.2">
      <c r="A8" s="265">
        <v>3314</v>
      </c>
      <c r="B8" s="100" t="s">
        <v>249</v>
      </c>
      <c r="C8" s="74">
        <v>27500</v>
      </c>
      <c r="D8" s="95">
        <v>28463</v>
      </c>
      <c r="E8" s="438">
        <f>D8/C8*100</f>
        <v>103.50181818181818</v>
      </c>
      <c r="F8" s="321"/>
    </row>
    <row r="9" spans="1:14" s="76" customFormat="1" ht="15" customHeight="1" x14ac:dyDescent="0.2">
      <c r="A9" s="264">
        <v>3315</v>
      </c>
      <c r="B9" s="99" t="s">
        <v>250</v>
      </c>
      <c r="C9" s="79">
        <v>192200</v>
      </c>
      <c r="D9" s="91">
        <v>205853</v>
      </c>
      <c r="E9" s="439">
        <f>D9/C9*100</f>
        <v>107.1035379812695</v>
      </c>
      <c r="F9" s="321"/>
    </row>
    <row r="10" spans="1:14" s="76" customFormat="1" ht="15" customHeight="1" x14ac:dyDescent="0.2">
      <c r="A10" s="264">
        <v>3321</v>
      </c>
      <c r="B10" s="99" t="s">
        <v>251</v>
      </c>
      <c r="C10" s="79">
        <v>9000</v>
      </c>
      <c r="D10" s="91">
        <v>9315</v>
      </c>
      <c r="E10" s="439">
        <f>D10/C10*100</f>
        <v>103.49999999999999</v>
      </c>
      <c r="F10" s="321"/>
    </row>
    <row r="11" spans="1:14" s="76" customFormat="1" ht="15" customHeight="1" x14ac:dyDescent="0.2">
      <c r="A11" s="77">
        <v>3321</v>
      </c>
      <c r="B11" s="99" t="s">
        <v>150</v>
      </c>
      <c r="C11" s="79">
        <v>600</v>
      </c>
      <c r="D11" s="93">
        <v>600</v>
      </c>
      <c r="E11" s="436">
        <f>D11/C11*100</f>
        <v>100</v>
      </c>
      <c r="F11" s="321"/>
    </row>
    <row r="12" spans="1:14" s="284" customFormat="1" ht="15" customHeight="1" x14ac:dyDescent="0.2">
      <c r="A12" s="77">
        <v>3314</v>
      </c>
      <c r="B12" s="99" t="s">
        <v>149</v>
      </c>
      <c r="C12" s="79">
        <v>10000</v>
      </c>
      <c r="D12" s="93">
        <v>10500</v>
      </c>
      <c r="E12" s="436">
        <f>D12/C12*100</f>
        <v>105</v>
      </c>
      <c r="F12" s="322"/>
    </row>
    <row r="13" spans="1:14" s="284" customFormat="1" ht="15" customHeight="1" x14ac:dyDescent="0.2">
      <c r="A13" s="283"/>
      <c r="B13" s="212" t="s">
        <v>173</v>
      </c>
      <c r="C13" s="213"/>
      <c r="D13" s="214"/>
      <c r="E13" s="440"/>
      <c r="F13" s="322"/>
    </row>
    <row r="14" spans="1:14" s="284" customFormat="1" ht="15" customHeight="1" x14ac:dyDescent="0.2">
      <c r="A14" s="283"/>
      <c r="B14" s="212" t="s">
        <v>190</v>
      </c>
      <c r="C14" s="213">
        <v>5630</v>
      </c>
      <c r="D14" s="214">
        <v>5860</v>
      </c>
      <c r="E14" s="440">
        <f>D14/C14*100</f>
        <v>104.08525754884548</v>
      </c>
      <c r="F14" s="322"/>
    </row>
    <row r="15" spans="1:14" s="284" customFormat="1" ht="15" customHeight="1" x14ac:dyDescent="0.2">
      <c r="A15" s="283"/>
      <c r="B15" s="212" t="s">
        <v>174</v>
      </c>
      <c r="C15" s="213">
        <v>800</v>
      </c>
      <c r="D15" s="295">
        <v>852</v>
      </c>
      <c r="E15" s="440">
        <f>D15/C15*100</f>
        <v>106.5</v>
      </c>
      <c r="F15" s="322"/>
    </row>
    <row r="16" spans="1:14" s="284" customFormat="1" ht="15" customHeight="1" x14ac:dyDescent="0.2">
      <c r="A16" s="283"/>
      <c r="B16" s="212" t="s">
        <v>175</v>
      </c>
      <c r="C16" s="213">
        <v>1417</v>
      </c>
      <c r="D16" s="295">
        <v>1494</v>
      </c>
      <c r="E16" s="440">
        <f>D16/C16*100</f>
        <v>105.43401552575864</v>
      </c>
      <c r="F16" s="322"/>
    </row>
    <row r="17" spans="1:6" s="284" customFormat="1" ht="15" customHeight="1" x14ac:dyDescent="0.2">
      <c r="A17" s="283"/>
      <c r="B17" s="212" t="s">
        <v>176</v>
      </c>
      <c r="C17" s="213">
        <v>1080</v>
      </c>
      <c r="D17" s="295">
        <v>1151</v>
      </c>
      <c r="E17" s="440">
        <f>D17/C17*100</f>
        <v>106.57407407407406</v>
      </c>
      <c r="F17" s="322"/>
    </row>
    <row r="18" spans="1:6" s="76" customFormat="1" ht="15" customHeight="1" x14ac:dyDescent="0.2">
      <c r="A18" s="283"/>
      <c r="B18" s="212" t="s">
        <v>177</v>
      </c>
      <c r="C18" s="213">
        <v>1073</v>
      </c>
      <c r="D18" s="295">
        <v>1143</v>
      </c>
      <c r="E18" s="440">
        <f>D18/C18*100</f>
        <v>106.52376514445481</v>
      </c>
      <c r="F18" s="321"/>
    </row>
    <row r="19" spans="1:6" s="76" customFormat="1" ht="15" customHeight="1" x14ac:dyDescent="0.2">
      <c r="A19" s="264">
        <v>3314</v>
      </c>
      <c r="B19" s="99" t="s">
        <v>248</v>
      </c>
      <c r="C19" s="79">
        <v>0</v>
      </c>
      <c r="D19" s="93">
        <v>100</v>
      </c>
      <c r="E19" s="436"/>
      <c r="F19" s="321"/>
    </row>
    <row r="20" spans="1:6" s="76" customFormat="1" ht="15" customHeight="1" x14ac:dyDescent="0.2">
      <c r="A20" s="264">
        <v>3315</v>
      </c>
      <c r="B20" s="99" t="s">
        <v>247</v>
      </c>
      <c r="C20" s="79">
        <v>6000</v>
      </c>
      <c r="D20" s="93">
        <v>5900</v>
      </c>
      <c r="E20" s="436">
        <f>D20/C20*100</f>
        <v>98.333333333333329</v>
      </c>
      <c r="F20" s="321"/>
    </row>
    <row r="21" spans="1:6" s="76" customFormat="1" ht="26.25" customHeight="1" x14ac:dyDescent="0.2">
      <c r="A21" s="264">
        <v>3311</v>
      </c>
      <c r="B21" s="99" t="s">
        <v>223</v>
      </c>
      <c r="C21" s="79">
        <v>0</v>
      </c>
      <c r="D21" s="93">
        <v>2000</v>
      </c>
      <c r="E21" s="436"/>
      <c r="F21" s="321"/>
    </row>
    <row r="22" spans="1:6" s="76" customFormat="1" ht="15" customHeight="1" x14ac:dyDescent="0.2">
      <c r="A22" s="330">
        <v>3315</v>
      </c>
      <c r="B22" s="331" t="s">
        <v>148</v>
      </c>
      <c r="C22" s="332">
        <v>1000</v>
      </c>
      <c r="D22" s="333">
        <v>1000</v>
      </c>
      <c r="E22" s="439">
        <f>D22/C22*100</f>
        <v>100</v>
      </c>
      <c r="F22" s="321"/>
    </row>
    <row r="23" spans="1:6" s="76" customFormat="1" ht="15" customHeight="1" x14ac:dyDescent="0.2">
      <c r="A23" s="383"/>
      <c r="B23" s="382" t="s">
        <v>173</v>
      </c>
      <c r="C23" s="381"/>
      <c r="D23" s="380"/>
      <c r="E23" s="441"/>
      <c r="F23" s="321"/>
    </row>
    <row r="24" spans="1:6" s="76" customFormat="1" ht="28.5" customHeight="1" x14ac:dyDescent="0.2">
      <c r="A24" s="383"/>
      <c r="B24" s="382" t="s">
        <v>224</v>
      </c>
      <c r="C24" s="381">
        <v>0</v>
      </c>
      <c r="D24" s="380">
        <v>300</v>
      </c>
      <c r="E24" s="441"/>
      <c r="F24" s="321"/>
    </row>
    <row r="25" spans="1:6" s="76" customFormat="1" ht="15.75" customHeight="1" x14ac:dyDescent="0.2">
      <c r="A25" s="383"/>
      <c r="B25" s="382" t="s">
        <v>225</v>
      </c>
      <c r="C25" s="381">
        <v>0</v>
      </c>
      <c r="D25" s="380">
        <v>300</v>
      </c>
      <c r="E25" s="441"/>
      <c r="F25" s="321"/>
    </row>
    <row r="26" spans="1:6" s="86" customFormat="1" ht="15" customHeight="1" x14ac:dyDescent="0.25">
      <c r="A26" s="383"/>
      <c r="B26" s="382" t="s">
        <v>226</v>
      </c>
      <c r="C26" s="381">
        <v>0</v>
      </c>
      <c r="D26" s="380">
        <v>200</v>
      </c>
      <c r="E26" s="441"/>
      <c r="F26" s="324"/>
    </row>
    <row r="27" spans="1:6" ht="15" customHeight="1" x14ac:dyDescent="0.2">
      <c r="A27" s="383"/>
      <c r="B27" s="382" t="s">
        <v>227</v>
      </c>
      <c r="C27" s="381">
        <v>0</v>
      </c>
      <c r="D27" s="380">
        <v>200</v>
      </c>
      <c r="E27" s="441"/>
      <c r="F27" s="325"/>
    </row>
    <row r="28" spans="1:6" ht="15" customHeight="1" thickBot="1" x14ac:dyDescent="0.25">
      <c r="A28" s="162">
        <v>3319</v>
      </c>
      <c r="B28" s="163" t="s">
        <v>147</v>
      </c>
      <c r="C28" s="164">
        <v>100</v>
      </c>
      <c r="D28" s="166">
        <v>100</v>
      </c>
      <c r="E28" s="427">
        <f>D28/C28*100</f>
        <v>100</v>
      </c>
      <c r="F28" s="326"/>
    </row>
    <row r="29" spans="1:6" ht="19.5" customHeight="1" thickBot="1" x14ac:dyDescent="0.3">
      <c r="A29" s="159"/>
      <c r="B29" s="160" t="s">
        <v>63</v>
      </c>
      <c r="C29" s="161">
        <f>C8+C9+C10+C12+C11+C19+C20+C22+C28+C21</f>
        <v>246400</v>
      </c>
      <c r="D29" s="161">
        <f>D8+D9+D10+D12+D11+D19+D20+D22+D28+D21</f>
        <v>263831</v>
      </c>
      <c r="E29" s="442">
        <f>D29/C29*100</f>
        <v>107.07426948051948</v>
      </c>
      <c r="F29" s="326"/>
    </row>
    <row r="30" spans="1:6" ht="15.75" x14ac:dyDescent="0.25">
      <c r="A30" s="323"/>
      <c r="B30" s="323"/>
      <c r="C30" s="327"/>
      <c r="D30" s="328"/>
      <c r="E30" s="329"/>
      <c r="F30" s="326"/>
    </row>
    <row r="31" spans="1:6" ht="15.75" x14ac:dyDescent="0.25">
      <c r="A31" s="326"/>
      <c r="B31" s="379"/>
      <c r="C31" s="327"/>
      <c r="D31" s="289"/>
      <c r="E31" s="329"/>
      <c r="F31" s="326"/>
    </row>
    <row r="32" spans="1:6" x14ac:dyDescent="0.2">
      <c r="A32" s="326"/>
      <c r="B32" s="326"/>
      <c r="C32" s="327"/>
      <c r="D32" s="328"/>
      <c r="E32" s="329"/>
      <c r="F32" s="326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zoomScaleNormal="100" workbookViewId="0">
      <selection activeCell="C34" sqref="C34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139</v>
      </c>
      <c r="B4" s="253"/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3513</v>
      </c>
      <c r="B8" s="100" t="s">
        <v>57</v>
      </c>
      <c r="C8" s="74">
        <v>25950</v>
      </c>
      <c r="D8" s="196">
        <v>29150</v>
      </c>
      <c r="E8" s="426">
        <f t="shared" ref="E8:E14" si="0">D8/C8*100</f>
        <v>112.33140655105973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3522</v>
      </c>
      <c r="B9" s="99" t="s">
        <v>58</v>
      </c>
      <c r="C9" s="79">
        <v>183650</v>
      </c>
      <c r="D9" s="93">
        <v>168120</v>
      </c>
      <c r="E9" s="436">
        <f t="shared" si="0"/>
        <v>91.54369725020419</v>
      </c>
    </row>
    <row r="10" spans="1:14" s="76" customFormat="1" ht="15" customHeight="1" x14ac:dyDescent="0.2">
      <c r="A10" s="77">
        <v>3529</v>
      </c>
      <c r="B10" s="99" t="s">
        <v>59</v>
      </c>
      <c r="C10" s="79">
        <v>90280</v>
      </c>
      <c r="D10" s="93">
        <v>87719</v>
      </c>
      <c r="E10" s="436">
        <f t="shared" si="0"/>
        <v>97.16326982720426</v>
      </c>
    </row>
    <row r="11" spans="1:14" s="76" customFormat="1" ht="15" customHeight="1" x14ac:dyDescent="0.2">
      <c r="A11" s="77">
        <v>3533</v>
      </c>
      <c r="B11" s="99" t="s">
        <v>60</v>
      </c>
      <c r="C11" s="79">
        <v>407000</v>
      </c>
      <c r="D11" s="93">
        <v>412000</v>
      </c>
      <c r="E11" s="436">
        <f t="shared" si="0"/>
        <v>101.22850122850122</v>
      </c>
    </row>
    <row r="12" spans="1:14" s="76" customFormat="1" ht="15" customHeight="1" x14ac:dyDescent="0.2">
      <c r="A12" s="77">
        <v>3599</v>
      </c>
      <c r="B12" s="99" t="s">
        <v>61</v>
      </c>
      <c r="C12" s="79">
        <v>750</v>
      </c>
      <c r="D12" s="93">
        <v>750</v>
      </c>
      <c r="E12" s="436">
        <f t="shared" si="0"/>
        <v>100</v>
      </c>
    </row>
    <row r="13" spans="1:14" s="76" customFormat="1" ht="15" customHeight="1" x14ac:dyDescent="0.2">
      <c r="A13" s="77">
        <v>3599</v>
      </c>
      <c r="B13" s="99" t="s">
        <v>62</v>
      </c>
      <c r="C13" s="79">
        <v>16370</v>
      </c>
      <c r="D13" s="91">
        <v>18220</v>
      </c>
      <c r="E13" s="436">
        <f t="shared" si="0"/>
        <v>111.30116065974343</v>
      </c>
    </row>
    <row r="14" spans="1:14" s="76" customFormat="1" ht="15" customHeight="1" x14ac:dyDescent="0.2">
      <c r="A14" s="77">
        <v>3599</v>
      </c>
      <c r="B14" s="99" t="s">
        <v>220</v>
      </c>
      <c r="C14" s="79">
        <v>20000</v>
      </c>
      <c r="D14" s="93">
        <v>500</v>
      </c>
      <c r="E14" s="436">
        <f t="shared" si="0"/>
        <v>2.5</v>
      </c>
    </row>
    <row r="15" spans="1:14" s="76" customFormat="1" ht="15" customHeight="1" thickBot="1" x14ac:dyDescent="0.25">
      <c r="A15" s="290">
        <v>3522</v>
      </c>
      <c r="B15" s="99" t="s">
        <v>219</v>
      </c>
      <c r="C15" s="79">
        <v>0</v>
      </c>
      <c r="D15" s="91">
        <v>18680</v>
      </c>
      <c r="E15" s="436"/>
    </row>
    <row r="16" spans="1:14" s="86" customFormat="1" ht="20.100000000000001" customHeight="1" thickBot="1" x14ac:dyDescent="0.3">
      <c r="A16" s="81"/>
      <c r="B16" s="82" t="s">
        <v>63</v>
      </c>
      <c r="C16" s="83">
        <f>SUM(C8:C15)</f>
        <v>744000</v>
      </c>
      <c r="D16" s="84">
        <f>SUM(D8:D15)</f>
        <v>735139</v>
      </c>
      <c r="E16" s="437">
        <f>D16/C16*100</f>
        <v>98.809005376344089</v>
      </c>
      <c r="F16" s="85"/>
    </row>
    <row r="17" spans="1:6" s="86" customFormat="1" ht="20.100000000000001" customHeight="1" x14ac:dyDescent="0.25">
      <c r="A17" s="239"/>
      <c r="B17" s="239"/>
      <c r="C17" s="70"/>
      <c r="D17" s="238"/>
      <c r="E17" s="237"/>
      <c r="F17" s="85"/>
    </row>
    <row r="18" spans="1:6" s="86" customFormat="1" ht="20.100000000000001" customHeight="1" x14ac:dyDescent="0.25">
      <c r="A18" s="239"/>
      <c r="B18" s="239"/>
      <c r="C18" s="70"/>
      <c r="D18" s="238"/>
      <c r="E18" s="237"/>
      <c r="F18" s="85"/>
    </row>
    <row r="19" spans="1:6" ht="15" customHeight="1" x14ac:dyDescent="0.25">
      <c r="A19" s="87"/>
      <c r="B19" s="87"/>
      <c r="C19" s="88"/>
      <c r="D19" s="89"/>
      <c r="E19" s="221"/>
      <c r="F19" s="80"/>
    </row>
    <row r="20" spans="1:6" ht="15" customHeight="1" x14ac:dyDescent="0.2">
      <c r="A20" s="218"/>
    </row>
    <row r="21" spans="1:6" ht="15" customHeight="1" x14ac:dyDescent="0.2">
      <c r="A21" s="218"/>
    </row>
    <row r="22" spans="1:6" ht="15" customHeight="1" x14ac:dyDescent="0.2">
      <c r="A22" s="218"/>
    </row>
    <row r="23" spans="1:6" ht="15" customHeight="1" x14ac:dyDescent="0.2">
      <c r="A23" s="217"/>
    </row>
    <row r="24" spans="1:6" ht="15" customHeight="1" x14ac:dyDescent="0.2"/>
    <row r="25" spans="1:6" ht="15" customHeight="1" x14ac:dyDescent="0.2">
      <c r="A25"/>
    </row>
    <row r="26" spans="1:6" x14ac:dyDescent="0.2">
      <c r="A26"/>
    </row>
    <row r="27" spans="1:6" x14ac:dyDescent="0.2">
      <c r="A27"/>
    </row>
    <row r="29" spans="1:6" x14ac:dyDescent="0.2">
      <c r="A29"/>
    </row>
    <row r="30" spans="1:6" x14ac:dyDescent="0.2">
      <c r="A30"/>
    </row>
  </sheetData>
  <mergeCells count="1">
    <mergeCell ref="A2:E2"/>
  </mergeCells>
  <pageMargins left="0.55118110236220474" right="0.31496062992125984" top="0.78740157480314965" bottom="1.3779527559055118" header="0.51181102362204722" footer="1.3779527559055118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156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2143</v>
      </c>
      <c r="B8" s="100" t="s">
        <v>241</v>
      </c>
      <c r="C8" s="74">
        <v>5676</v>
      </c>
      <c r="D8" s="95">
        <v>8430</v>
      </c>
      <c r="E8" s="426">
        <f>D8/C8*100</f>
        <v>148.52008456659621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2143</v>
      </c>
      <c r="B9" s="99" t="s">
        <v>196</v>
      </c>
      <c r="C9" s="79">
        <v>3000</v>
      </c>
      <c r="D9" s="93">
        <v>7540</v>
      </c>
      <c r="E9" s="436">
        <f>D9/C9*100</f>
        <v>251.33333333333331</v>
      </c>
    </row>
    <row r="10" spans="1:14" s="76" customFormat="1" ht="15" customHeight="1" x14ac:dyDescent="0.2">
      <c r="A10" s="77">
        <v>2143</v>
      </c>
      <c r="B10" s="99" t="s">
        <v>152</v>
      </c>
      <c r="C10" s="79">
        <v>5000</v>
      </c>
      <c r="D10" s="93">
        <v>4000</v>
      </c>
      <c r="E10" s="436">
        <f>D10/C10*100</f>
        <v>80</v>
      </c>
    </row>
    <row r="11" spans="1:14" s="76" customFormat="1" ht="15" customHeight="1" x14ac:dyDescent="0.2">
      <c r="A11" s="77">
        <v>2143</v>
      </c>
      <c r="B11" s="99" t="s">
        <v>257</v>
      </c>
      <c r="C11" s="79">
        <v>2000</v>
      </c>
      <c r="D11" s="93">
        <v>1000</v>
      </c>
      <c r="E11" s="436">
        <f>D11/C11*100</f>
        <v>50</v>
      </c>
    </row>
    <row r="12" spans="1:14" s="76" customFormat="1" ht="15" customHeight="1" x14ac:dyDescent="0.2">
      <c r="A12" s="77">
        <v>2143</v>
      </c>
      <c r="B12" s="99" t="s">
        <v>258</v>
      </c>
      <c r="C12" s="79">
        <v>0</v>
      </c>
      <c r="D12" s="91">
        <v>1000</v>
      </c>
      <c r="E12" s="436"/>
    </row>
    <row r="13" spans="1:14" s="76" customFormat="1" ht="15" customHeight="1" x14ac:dyDescent="0.2">
      <c r="A13" s="77">
        <v>2143</v>
      </c>
      <c r="B13" s="99" t="s">
        <v>195</v>
      </c>
      <c r="C13" s="79">
        <v>0</v>
      </c>
      <c r="D13" s="91">
        <v>700</v>
      </c>
      <c r="E13" s="436"/>
    </row>
    <row r="14" spans="1:14" s="76" customFormat="1" ht="15" customHeight="1" x14ac:dyDescent="0.2">
      <c r="A14" s="77">
        <v>2143</v>
      </c>
      <c r="B14" s="99" t="s">
        <v>154</v>
      </c>
      <c r="C14" s="79">
        <v>500</v>
      </c>
      <c r="D14" s="91">
        <v>500</v>
      </c>
      <c r="E14" s="436">
        <f>D14/C14*100</f>
        <v>100</v>
      </c>
      <c r="F14" s="80"/>
    </row>
    <row r="15" spans="1:14" s="76" customFormat="1" ht="15" customHeight="1" x14ac:dyDescent="0.2">
      <c r="A15" s="77">
        <v>2510</v>
      </c>
      <c r="B15" s="96" t="s">
        <v>231</v>
      </c>
      <c r="C15" s="79">
        <v>500</v>
      </c>
      <c r="D15" s="91">
        <v>3000</v>
      </c>
      <c r="E15" s="436">
        <f>D15/C15*100</f>
        <v>600</v>
      </c>
      <c r="F15" s="80"/>
    </row>
    <row r="16" spans="1:14" s="76" customFormat="1" ht="15" customHeight="1" x14ac:dyDescent="0.2">
      <c r="A16" s="77">
        <v>2510</v>
      </c>
      <c r="B16" s="99" t="s">
        <v>200</v>
      </c>
      <c r="C16" s="79">
        <v>0</v>
      </c>
      <c r="D16" s="91">
        <v>15000</v>
      </c>
      <c r="E16" s="436"/>
      <c r="F16" s="80"/>
    </row>
    <row r="17" spans="1:6" s="76" customFormat="1" ht="15" customHeight="1" x14ac:dyDescent="0.2">
      <c r="A17" s="77">
        <v>3636</v>
      </c>
      <c r="B17" s="266" t="s">
        <v>155</v>
      </c>
      <c r="C17" s="79">
        <v>987</v>
      </c>
      <c r="D17" s="91">
        <v>533</v>
      </c>
      <c r="E17" s="436">
        <f t="shared" ref="E17:E22" si="0">D17/C17*100</f>
        <v>54.00202634245187</v>
      </c>
      <c r="F17" s="80"/>
    </row>
    <row r="18" spans="1:6" s="76" customFormat="1" ht="15" customHeight="1" x14ac:dyDescent="0.2">
      <c r="A18" s="77">
        <v>3636</v>
      </c>
      <c r="B18" s="99" t="s">
        <v>242</v>
      </c>
      <c r="C18" s="79">
        <v>387</v>
      </c>
      <c r="D18" s="91">
        <v>5097</v>
      </c>
      <c r="E18" s="436">
        <f t="shared" si="0"/>
        <v>1317.0542635658915</v>
      </c>
      <c r="F18" s="80"/>
    </row>
    <row r="19" spans="1:6" s="76" customFormat="1" ht="15" customHeight="1" x14ac:dyDescent="0.2">
      <c r="A19" s="77">
        <v>6172</v>
      </c>
      <c r="B19" s="99" t="s">
        <v>194</v>
      </c>
      <c r="C19" s="79">
        <v>20500</v>
      </c>
      <c r="D19" s="91">
        <v>10000</v>
      </c>
      <c r="E19" s="436">
        <f t="shared" si="0"/>
        <v>48.780487804878049</v>
      </c>
      <c r="F19" s="80"/>
    </row>
    <row r="20" spans="1:6" s="76" customFormat="1" ht="15" customHeight="1" x14ac:dyDescent="0.2">
      <c r="A20" s="77">
        <v>2143</v>
      </c>
      <c r="B20" s="99" t="s">
        <v>153</v>
      </c>
      <c r="C20" s="79">
        <v>2250</v>
      </c>
      <c r="D20" s="91">
        <v>0</v>
      </c>
      <c r="E20" s="436">
        <f t="shared" si="0"/>
        <v>0</v>
      </c>
      <c r="F20" s="80"/>
    </row>
    <row r="21" spans="1:6" s="76" customFormat="1" ht="15" customHeight="1" thickBot="1" x14ac:dyDescent="0.25">
      <c r="A21" s="162">
        <v>3636</v>
      </c>
      <c r="B21" s="163" t="s">
        <v>193</v>
      </c>
      <c r="C21" s="164">
        <v>1000</v>
      </c>
      <c r="D21" s="166">
        <v>0</v>
      </c>
      <c r="E21" s="427">
        <f t="shared" si="0"/>
        <v>0</v>
      </c>
      <c r="F21" s="80"/>
    </row>
    <row r="22" spans="1:6" s="86" customFormat="1" ht="20.100000000000001" customHeight="1" thickBot="1" x14ac:dyDescent="0.3">
      <c r="A22" s="159"/>
      <c r="B22" s="160" t="s">
        <v>63</v>
      </c>
      <c r="C22" s="161">
        <f>SUM(C8:C21)</f>
        <v>41800</v>
      </c>
      <c r="D22" s="165">
        <f>SUM(D8:D21)</f>
        <v>56800</v>
      </c>
      <c r="E22" s="428">
        <f t="shared" si="0"/>
        <v>135.88516746411483</v>
      </c>
      <c r="F22" s="85"/>
    </row>
    <row r="23" spans="1:6" ht="15" customHeight="1" x14ac:dyDescent="0.25">
      <c r="A23" s="87"/>
      <c r="B23" s="87"/>
      <c r="C23" s="88"/>
      <c r="D23" s="89"/>
      <c r="E23" s="221"/>
      <c r="F23" s="8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B22" sqref="B22"/>
    </sheetView>
  </sheetViews>
  <sheetFormatPr defaultRowHeight="12.75" x14ac:dyDescent="0.2"/>
  <cols>
    <col min="1" max="1" width="6.7109375" style="56" customWidth="1"/>
    <col min="2" max="2" width="70.570312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199</v>
      </c>
      <c r="E4" s="280"/>
    </row>
    <row r="5" spans="1:14" ht="15" customHeight="1" thickBot="1" x14ac:dyDescent="0.3">
      <c r="A5" s="60"/>
      <c r="E5" s="280" t="s">
        <v>0</v>
      </c>
    </row>
    <row r="6" spans="1:14" s="66" customFormat="1" ht="35.25" customHeight="1" thickBot="1" x14ac:dyDescent="0.25">
      <c r="A6" s="279" t="s">
        <v>54</v>
      </c>
      <c r="B6" s="279" t="s">
        <v>55</v>
      </c>
      <c r="C6" s="278" t="s">
        <v>182</v>
      </c>
      <c r="D6" s="277" t="s">
        <v>179</v>
      </c>
      <c r="E6" s="276" t="s">
        <v>180</v>
      </c>
    </row>
    <row r="7" spans="1:14" s="72" customFormat="1" ht="20.100000000000001" customHeight="1" thickBot="1" x14ac:dyDescent="0.3">
      <c r="A7" s="67"/>
      <c r="B7" s="275" t="s">
        <v>56</v>
      </c>
      <c r="C7" s="274"/>
      <c r="D7" s="70"/>
      <c r="E7" s="71"/>
    </row>
    <row r="8" spans="1:14" s="76" customFormat="1" ht="29.25" customHeight="1" thickBot="1" x14ac:dyDescent="0.25">
      <c r="A8" s="73">
        <v>3299</v>
      </c>
      <c r="B8" s="100" t="s">
        <v>198</v>
      </c>
      <c r="C8" s="74">
        <v>7700</v>
      </c>
      <c r="D8" s="95">
        <v>7700</v>
      </c>
      <c r="E8" s="417">
        <f>D8/C8*100</f>
        <v>100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86" customFormat="1" ht="20.100000000000001" customHeight="1" thickBot="1" x14ac:dyDescent="0.3">
      <c r="A9" s="81"/>
      <c r="B9" s="82" t="s">
        <v>63</v>
      </c>
      <c r="C9" s="83">
        <f>SUM(C8:C8)</f>
        <v>7700</v>
      </c>
      <c r="D9" s="84">
        <f>SUM(D8:D8)</f>
        <v>7700</v>
      </c>
      <c r="E9" s="419">
        <f>D9/C9*100</f>
        <v>100</v>
      </c>
      <c r="F9" s="85"/>
    </row>
    <row r="10" spans="1:14" ht="15" customHeight="1" x14ac:dyDescent="0.25">
      <c r="A10" s="87"/>
      <c r="B10" s="87"/>
      <c r="C10" s="88"/>
      <c r="D10" s="89"/>
      <c r="E10" s="273"/>
      <c r="F10" s="80"/>
    </row>
    <row r="11" spans="1:14" ht="19.5" customHeight="1" thickBot="1" x14ac:dyDescent="0.3">
      <c r="A11" s="306"/>
      <c r="B11" s="416" t="s">
        <v>237</v>
      </c>
      <c r="C11" s="305"/>
      <c r="D11" s="305"/>
      <c r="E11" s="305"/>
    </row>
    <row r="12" spans="1:14" ht="42.75" customHeight="1" thickBot="1" x14ac:dyDescent="0.25">
      <c r="A12" s="354">
        <v>3299</v>
      </c>
      <c r="B12" s="538" t="s">
        <v>259</v>
      </c>
      <c r="C12" s="539"/>
      <c r="D12" s="355">
        <v>48000</v>
      </c>
    </row>
    <row r="13" spans="1:14" ht="13.5" thickBot="1" x14ac:dyDescent="0.25"/>
    <row r="14" spans="1:14" s="86" customFormat="1" ht="16.5" thickBot="1" x14ac:dyDescent="0.3">
      <c r="A14" s="81"/>
      <c r="B14" s="540" t="s">
        <v>238</v>
      </c>
      <c r="C14" s="532"/>
      <c r="D14" s="521">
        <f>D9+D12</f>
        <v>55700</v>
      </c>
      <c r="E14" s="356"/>
    </row>
  </sheetData>
  <mergeCells count="3">
    <mergeCell ref="A2:E2"/>
    <mergeCell ref="B12:C12"/>
    <mergeCell ref="B14:C1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6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91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25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105">
        <v>1019</v>
      </c>
      <c r="B8" s="104" t="s">
        <v>82</v>
      </c>
      <c r="C8" s="74">
        <v>2000</v>
      </c>
      <c r="D8" s="95">
        <v>1970</v>
      </c>
      <c r="E8" s="426">
        <f>D8/C8*100</f>
        <v>98.5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107">
        <v>1031</v>
      </c>
      <c r="B9" s="106" t="s">
        <v>81</v>
      </c>
      <c r="C9" s="79">
        <v>5000</v>
      </c>
      <c r="D9" s="93">
        <v>15000</v>
      </c>
      <c r="E9" s="436">
        <f>D9/C9*100</f>
        <v>300</v>
      </c>
      <c r="F9" s="267"/>
    </row>
    <row r="10" spans="1:14" s="76" customFormat="1" ht="15" customHeight="1" x14ac:dyDescent="0.2">
      <c r="A10" s="102">
        <v>1039</v>
      </c>
      <c r="B10" s="101" t="s">
        <v>90</v>
      </c>
      <c r="C10" s="79">
        <v>50</v>
      </c>
      <c r="D10" s="93">
        <v>50</v>
      </c>
      <c r="E10" s="436">
        <f>D10/C10*100</f>
        <v>100</v>
      </c>
    </row>
    <row r="11" spans="1:14" s="76" customFormat="1" ht="15" customHeight="1" x14ac:dyDescent="0.2">
      <c r="A11" s="102">
        <v>1069</v>
      </c>
      <c r="B11" s="101" t="s">
        <v>89</v>
      </c>
      <c r="C11" s="79">
        <v>50</v>
      </c>
      <c r="D11" s="93">
        <v>50</v>
      </c>
      <c r="E11" s="436">
        <f>D11/C11*100</f>
        <v>100</v>
      </c>
    </row>
    <row r="12" spans="1:14" s="76" customFormat="1" ht="15" customHeight="1" x14ac:dyDescent="0.2">
      <c r="A12" s="102">
        <v>1070</v>
      </c>
      <c r="B12" s="268" t="s">
        <v>192</v>
      </c>
      <c r="C12" s="79">
        <v>0</v>
      </c>
      <c r="D12" s="93">
        <v>30</v>
      </c>
      <c r="E12" s="436"/>
    </row>
    <row r="13" spans="1:14" s="76" customFormat="1" ht="15" customHeight="1" x14ac:dyDescent="0.2">
      <c r="A13" s="102">
        <v>2310</v>
      </c>
      <c r="B13" s="101" t="s">
        <v>88</v>
      </c>
      <c r="C13" s="79">
        <v>700</v>
      </c>
      <c r="D13" s="93">
        <v>2850</v>
      </c>
      <c r="E13" s="436">
        <f t="shared" ref="E13:E23" si="0">D13/C13*100</f>
        <v>407.14285714285711</v>
      </c>
    </row>
    <row r="14" spans="1:14" s="76" customFormat="1" ht="15" customHeight="1" x14ac:dyDescent="0.2">
      <c r="A14" s="102">
        <v>2339</v>
      </c>
      <c r="B14" s="357" t="s">
        <v>243</v>
      </c>
      <c r="C14" s="79">
        <v>300</v>
      </c>
      <c r="D14" s="93">
        <v>300</v>
      </c>
      <c r="E14" s="436">
        <f t="shared" si="0"/>
        <v>100</v>
      </c>
    </row>
    <row r="15" spans="1:14" s="76" customFormat="1" ht="15" customHeight="1" x14ac:dyDescent="0.2">
      <c r="A15" s="102">
        <v>3716</v>
      </c>
      <c r="B15" s="101" t="s">
        <v>87</v>
      </c>
      <c r="C15" s="79">
        <v>1100</v>
      </c>
      <c r="D15" s="93">
        <v>1000</v>
      </c>
      <c r="E15" s="436">
        <f t="shared" si="0"/>
        <v>90.909090909090907</v>
      </c>
    </row>
    <row r="16" spans="1:14" s="76" customFormat="1" ht="15" customHeight="1" x14ac:dyDescent="0.2">
      <c r="A16" s="102">
        <v>3727</v>
      </c>
      <c r="B16" s="101" t="s">
        <v>80</v>
      </c>
      <c r="C16" s="79">
        <v>1000</v>
      </c>
      <c r="D16" s="93">
        <v>1000</v>
      </c>
      <c r="E16" s="436">
        <f t="shared" si="0"/>
        <v>100</v>
      </c>
    </row>
    <row r="17" spans="1:6" s="76" customFormat="1" ht="15" customHeight="1" x14ac:dyDescent="0.2">
      <c r="A17" s="102">
        <v>3729</v>
      </c>
      <c r="B17" s="101" t="s">
        <v>79</v>
      </c>
      <c r="C17" s="79">
        <v>700</v>
      </c>
      <c r="D17" s="93">
        <v>700</v>
      </c>
      <c r="E17" s="436">
        <f t="shared" si="0"/>
        <v>100</v>
      </c>
    </row>
    <row r="18" spans="1:6" s="76" customFormat="1" ht="15" customHeight="1" x14ac:dyDescent="0.2">
      <c r="A18" s="102">
        <v>3741</v>
      </c>
      <c r="B18" s="101" t="s">
        <v>86</v>
      </c>
      <c r="C18" s="79">
        <v>2080</v>
      </c>
      <c r="D18" s="93">
        <v>2080</v>
      </c>
      <c r="E18" s="436">
        <f t="shared" si="0"/>
        <v>100</v>
      </c>
    </row>
    <row r="19" spans="1:6" s="76" customFormat="1" ht="15" customHeight="1" x14ac:dyDescent="0.2">
      <c r="A19" s="102">
        <v>3742</v>
      </c>
      <c r="B19" s="101" t="s">
        <v>78</v>
      </c>
      <c r="C19" s="79">
        <v>10000</v>
      </c>
      <c r="D19" s="91">
        <v>10000</v>
      </c>
      <c r="E19" s="436">
        <f t="shared" si="0"/>
        <v>100</v>
      </c>
    </row>
    <row r="20" spans="1:6" s="76" customFormat="1" ht="15" customHeight="1" x14ac:dyDescent="0.2">
      <c r="A20" s="102">
        <v>3769</v>
      </c>
      <c r="B20" s="101" t="s">
        <v>85</v>
      </c>
      <c r="C20" s="79">
        <v>150</v>
      </c>
      <c r="D20" s="91">
        <v>150</v>
      </c>
      <c r="E20" s="436">
        <f t="shared" si="0"/>
        <v>100</v>
      </c>
      <c r="F20" s="267"/>
    </row>
    <row r="21" spans="1:6" s="76" customFormat="1" ht="15" customHeight="1" x14ac:dyDescent="0.2">
      <c r="A21" s="102">
        <v>3792</v>
      </c>
      <c r="B21" s="103" t="s">
        <v>84</v>
      </c>
      <c r="C21" s="79">
        <v>10000</v>
      </c>
      <c r="D21" s="91">
        <v>16000</v>
      </c>
      <c r="E21" s="436">
        <f t="shared" si="0"/>
        <v>160</v>
      </c>
      <c r="F21" s="80"/>
    </row>
    <row r="22" spans="1:6" s="76" customFormat="1" ht="15" customHeight="1" thickBot="1" x14ac:dyDescent="0.25">
      <c r="A22" s="102">
        <v>3799</v>
      </c>
      <c r="B22" s="101" t="s">
        <v>83</v>
      </c>
      <c r="C22" s="79">
        <v>1370</v>
      </c>
      <c r="D22" s="91">
        <v>6320</v>
      </c>
      <c r="E22" s="436">
        <f t="shared" si="0"/>
        <v>461.31386861313865</v>
      </c>
      <c r="F22" s="80"/>
    </row>
    <row r="23" spans="1:6" s="86" customFormat="1" ht="20.100000000000001" customHeight="1" thickBot="1" x14ac:dyDescent="0.3">
      <c r="A23" s="81"/>
      <c r="B23" s="82" t="s">
        <v>63</v>
      </c>
      <c r="C23" s="83">
        <f>SUM(C8:C22)</f>
        <v>34500</v>
      </c>
      <c r="D23" s="84">
        <f>SUM(D8:D22)</f>
        <v>57500</v>
      </c>
      <c r="E23" s="437">
        <f t="shared" si="0"/>
        <v>166.66666666666669</v>
      </c>
      <c r="F23" s="85"/>
    </row>
    <row r="24" spans="1:6" x14ac:dyDescent="0.2">
      <c r="A24"/>
    </row>
    <row r="25" spans="1:6" x14ac:dyDescent="0.2">
      <c r="A25"/>
    </row>
    <row r="26" spans="1:6" x14ac:dyDescent="0.2">
      <c r="A26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6"/>
  <sheetViews>
    <sheetView zoomScaleNormal="100"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42578125" style="56" customWidth="1"/>
    <col min="3" max="3" width="16.7109375" style="57" customWidth="1"/>
    <col min="4" max="4" width="17.7109375" style="58" customWidth="1"/>
    <col min="5" max="5" width="7.42578125" style="59" customWidth="1"/>
    <col min="6" max="9" width="9.140625" style="56"/>
    <col min="10" max="10" width="18.5703125" style="56" customWidth="1"/>
    <col min="11" max="16384" width="9.140625" style="56"/>
  </cols>
  <sheetData>
    <row r="2" spans="1:17" ht="20.25" customHeight="1" x14ac:dyDescent="0.25">
      <c r="A2" s="536" t="s">
        <v>183</v>
      </c>
      <c r="B2" s="541"/>
      <c r="C2" s="541"/>
      <c r="D2" s="541"/>
      <c r="E2" s="541"/>
    </row>
    <row r="4" spans="1:17" s="60" customFormat="1" ht="20.100000000000001" customHeight="1" x14ac:dyDescent="0.25">
      <c r="A4" s="60" t="s">
        <v>102</v>
      </c>
      <c r="C4" s="281"/>
      <c r="D4" s="281"/>
      <c r="E4" s="282"/>
    </row>
    <row r="5" spans="1:17" ht="15" customHeight="1" thickBot="1" x14ac:dyDescent="0.25">
      <c r="A5" s="253"/>
      <c r="B5" s="217"/>
      <c r="C5" s="254"/>
      <c r="E5" s="256" t="s">
        <v>0</v>
      </c>
      <c r="F5" s="217"/>
      <c r="G5" s="217"/>
      <c r="H5" s="217"/>
      <c r="I5" s="75"/>
      <c r="J5" s="217"/>
      <c r="K5" s="217"/>
      <c r="L5" s="217"/>
    </row>
    <row r="6" spans="1:17" s="368" customFormat="1" ht="35.25" customHeight="1" thickBot="1" x14ac:dyDescent="0.25">
      <c r="A6" s="371" t="s">
        <v>54</v>
      </c>
      <c r="B6" s="372" t="s">
        <v>55</v>
      </c>
      <c r="C6" s="373" t="s">
        <v>182</v>
      </c>
      <c r="D6" s="64" t="s">
        <v>179</v>
      </c>
      <c r="E6" s="374" t="s">
        <v>180</v>
      </c>
      <c r="I6" s="375"/>
      <c r="J6" s="376"/>
      <c r="Q6" s="368" t="s">
        <v>189</v>
      </c>
    </row>
    <row r="7" spans="1:17" s="261" customFormat="1" ht="20.25" customHeight="1" thickBot="1" x14ac:dyDescent="0.3">
      <c r="A7" s="358"/>
      <c r="B7" s="68" t="s">
        <v>56</v>
      </c>
      <c r="C7" s="359"/>
      <c r="D7" s="360"/>
      <c r="E7" s="361"/>
      <c r="I7" s="262"/>
      <c r="J7" s="263"/>
    </row>
    <row r="8" spans="1:17" s="76" customFormat="1" ht="15" customHeight="1" x14ac:dyDescent="0.2">
      <c r="A8" s="73">
        <v>6172</v>
      </c>
      <c r="B8" s="377" t="s">
        <v>65</v>
      </c>
      <c r="C8" s="74">
        <v>3500</v>
      </c>
      <c r="D8" s="196">
        <v>3000</v>
      </c>
      <c r="E8" s="432">
        <f>D8/C8*100</f>
        <v>85.714285714285708</v>
      </c>
      <c r="I8" s="75"/>
      <c r="J8" s="251"/>
    </row>
    <row r="9" spans="1:17" s="76" customFormat="1" ht="15" customHeight="1" x14ac:dyDescent="0.2">
      <c r="A9" s="77">
        <v>3612</v>
      </c>
      <c r="B9" s="301" t="s">
        <v>210</v>
      </c>
      <c r="C9" s="79">
        <v>1800</v>
      </c>
      <c r="D9" s="93">
        <v>1840</v>
      </c>
      <c r="E9" s="433">
        <f>D9/C9*100</f>
        <v>102.22222222222221</v>
      </c>
      <c r="I9" s="75"/>
      <c r="J9" s="251"/>
    </row>
    <row r="10" spans="1:17" s="76" customFormat="1" ht="15" customHeight="1" thickBot="1" x14ac:dyDescent="0.25">
      <c r="A10" s="162">
        <v>3613</v>
      </c>
      <c r="B10" s="378" t="s">
        <v>209</v>
      </c>
      <c r="C10" s="164">
        <v>7400</v>
      </c>
      <c r="D10" s="385">
        <v>7860</v>
      </c>
      <c r="E10" s="434">
        <f>D10/C10*100</f>
        <v>106.21621621621622</v>
      </c>
      <c r="I10" s="75"/>
      <c r="J10" s="252"/>
    </row>
    <row r="11" spans="1:17" s="86" customFormat="1" ht="20.100000000000001" customHeight="1" thickBot="1" x14ac:dyDescent="0.3">
      <c r="A11" s="81"/>
      <c r="B11" s="82" t="s">
        <v>63</v>
      </c>
      <c r="C11" s="83">
        <f>SUM(C8:C10)</f>
        <v>12700</v>
      </c>
      <c r="D11" s="84">
        <f>SUM(D8:D10)</f>
        <v>12700</v>
      </c>
      <c r="E11" s="435">
        <f>D11/C11*100</f>
        <v>100</v>
      </c>
      <c r="F11" s="85"/>
      <c r="I11" s="250"/>
      <c r="J11" s="293"/>
    </row>
    <row r="12" spans="1:17" ht="15" customHeight="1" x14ac:dyDescent="0.2">
      <c r="A12" s="257"/>
      <c r="B12" s="257"/>
      <c r="C12" s="258"/>
      <c r="D12" s="259"/>
      <c r="E12" s="260"/>
      <c r="F12" s="80"/>
      <c r="G12" s="217"/>
      <c r="H12" s="217"/>
      <c r="I12" s="75"/>
      <c r="J12" s="248"/>
      <c r="K12" s="217"/>
      <c r="L12" s="217"/>
    </row>
    <row r="13" spans="1:17" x14ac:dyDescent="0.2">
      <c r="A13" s="217"/>
      <c r="B13" s="217"/>
      <c r="C13" s="254"/>
      <c r="E13" s="255"/>
      <c r="F13" s="217"/>
      <c r="G13" s="217"/>
      <c r="H13" s="217"/>
      <c r="I13" s="217"/>
      <c r="J13" s="217"/>
      <c r="K13" s="217"/>
      <c r="L13" s="217"/>
    </row>
    <row r="14" spans="1:17" x14ac:dyDescent="0.2">
      <c r="A14" s="217"/>
      <c r="B14" s="217"/>
      <c r="C14" s="254"/>
      <c r="E14" s="255"/>
      <c r="F14" s="217"/>
      <c r="G14" s="217"/>
      <c r="H14" s="217"/>
      <c r="I14" s="217"/>
      <c r="J14" s="217"/>
      <c r="K14" s="217"/>
      <c r="L14" s="217"/>
    </row>
    <row r="15" spans="1:17" x14ac:dyDescent="0.2">
      <c r="A15" s="217"/>
      <c r="B15" s="217"/>
      <c r="C15" s="254"/>
      <c r="E15" s="255"/>
      <c r="F15" s="217"/>
      <c r="G15" s="217"/>
      <c r="H15" s="217"/>
      <c r="I15" s="217"/>
      <c r="J15" s="217"/>
      <c r="K15" s="217"/>
      <c r="L15" s="217"/>
    </row>
    <row r="16" spans="1:17" ht="15.75" x14ac:dyDescent="0.25">
      <c r="A16" s="72"/>
      <c r="B16" s="72"/>
      <c r="C16" s="247"/>
      <c r="D16" s="246"/>
      <c r="E16" s="219"/>
      <c r="F16" s="72"/>
      <c r="G16" s="72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"/>
  <sheetViews>
    <sheetView workbookViewId="0">
      <selection activeCell="B17" sqref="B17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140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6172</v>
      </c>
      <c r="B8" s="100" t="s">
        <v>65</v>
      </c>
      <c r="C8" s="74">
        <v>10000</v>
      </c>
      <c r="D8" s="95">
        <v>10000</v>
      </c>
      <c r="E8" s="426">
        <f>D8/C8*100</f>
        <v>100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thickBot="1" x14ac:dyDescent="0.25">
      <c r="A9" s="162">
        <v>6172</v>
      </c>
      <c r="B9" s="522" t="s">
        <v>245</v>
      </c>
      <c r="C9" s="164">
        <v>0</v>
      </c>
      <c r="D9" s="166">
        <v>12000</v>
      </c>
      <c r="E9" s="427"/>
      <c r="F9" s="75"/>
      <c r="G9" s="75"/>
      <c r="H9" s="75"/>
      <c r="I9" s="75"/>
      <c r="J9" s="75"/>
      <c r="K9" s="75"/>
      <c r="L9" s="75"/>
      <c r="M9" s="75"/>
      <c r="N9" s="75"/>
    </row>
    <row r="10" spans="1:14" s="86" customFormat="1" ht="20.100000000000001" customHeight="1" thickBot="1" x14ac:dyDescent="0.3">
      <c r="A10" s="159"/>
      <c r="B10" s="160" t="s">
        <v>63</v>
      </c>
      <c r="C10" s="161">
        <f t="shared" ref="C10" si="0">SUM(C8:C9)</f>
        <v>10000</v>
      </c>
      <c r="D10" s="165">
        <f>SUM(D8:D9)</f>
        <v>22000</v>
      </c>
      <c r="E10" s="428">
        <f>D10/C10*100</f>
        <v>220.00000000000003</v>
      </c>
      <c r="F10" s="85"/>
    </row>
    <row r="11" spans="1:14" ht="15" customHeight="1" x14ac:dyDescent="0.25">
      <c r="A11" s="87"/>
      <c r="B11" s="87"/>
      <c r="C11" s="88"/>
      <c r="D11" s="89"/>
      <c r="E11" s="221"/>
      <c r="F11" s="8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zoomScaleNormal="100"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7" customWidth="1"/>
    <col min="5" max="5" width="7.42578125" style="56" customWidth="1"/>
    <col min="6" max="16384" width="9.140625" style="56"/>
  </cols>
  <sheetData>
    <row r="2" spans="1:13" ht="20.25" customHeight="1" x14ac:dyDescent="0.25">
      <c r="A2" s="536" t="s">
        <v>185</v>
      </c>
      <c r="B2" s="537"/>
      <c r="C2" s="537"/>
      <c r="D2" s="537"/>
      <c r="E2" s="530"/>
    </row>
    <row r="3" spans="1:13" ht="18.75" customHeight="1" x14ac:dyDescent="0.2">
      <c r="B3" s="235"/>
    </row>
    <row r="4" spans="1:13" ht="18.75" customHeight="1" x14ac:dyDescent="0.25">
      <c r="A4" s="60" t="s">
        <v>184</v>
      </c>
    </row>
    <row r="5" spans="1:13" ht="15" customHeight="1" thickBot="1" x14ac:dyDescent="0.3">
      <c r="A5" s="60"/>
      <c r="E5" s="61" t="s">
        <v>0</v>
      </c>
    </row>
    <row r="6" spans="1:13" s="368" customFormat="1" ht="35.25" customHeight="1" thickBot="1" x14ac:dyDescent="0.25">
      <c r="A6" s="366" t="s">
        <v>54</v>
      </c>
      <c r="B6" s="366" t="s">
        <v>55</v>
      </c>
      <c r="C6" s="367" t="s">
        <v>182</v>
      </c>
      <c r="D6" s="64" t="s">
        <v>179</v>
      </c>
      <c r="E6" s="65" t="s">
        <v>180</v>
      </c>
    </row>
    <row r="7" spans="1:13" s="72" customFormat="1" ht="20.100000000000001" customHeight="1" thickBot="1" x14ac:dyDescent="0.3">
      <c r="A7" s="67"/>
      <c r="B7" s="68" t="s">
        <v>56</v>
      </c>
      <c r="C7" s="233"/>
      <c r="D7" s="70"/>
      <c r="E7" s="233"/>
    </row>
    <row r="8" spans="1:13" s="72" customFormat="1" ht="15" customHeight="1" x14ac:dyDescent="0.2">
      <c r="A8" s="73">
        <v>6172</v>
      </c>
      <c r="B8" s="225" t="s">
        <v>65</v>
      </c>
      <c r="C8" s="232">
        <v>0</v>
      </c>
      <c r="D8" s="431">
        <v>420395</v>
      </c>
      <c r="E8" s="231"/>
    </row>
    <row r="9" spans="1:13" s="217" customFormat="1" ht="15" customHeight="1" thickBot="1" x14ac:dyDescent="0.25">
      <c r="A9" s="77">
        <v>6409</v>
      </c>
      <c r="B9" s="224" t="s">
        <v>160</v>
      </c>
      <c r="C9" s="429">
        <v>0</v>
      </c>
      <c r="D9" s="158">
        <v>11768</v>
      </c>
      <c r="E9" s="230"/>
      <c r="F9" s="229"/>
      <c r="G9" s="229"/>
      <c r="H9" s="229"/>
      <c r="I9" s="229"/>
      <c r="J9" s="229"/>
      <c r="K9" s="229"/>
      <c r="L9" s="229"/>
      <c r="M9" s="229"/>
    </row>
    <row r="10" spans="1:13" s="86" customFormat="1" ht="20.100000000000001" customHeight="1" thickBot="1" x14ac:dyDescent="0.3">
      <c r="A10" s="81"/>
      <c r="B10" s="387" t="s">
        <v>63</v>
      </c>
      <c r="C10" s="430">
        <f>SUM(C9:C9)</f>
        <v>0</v>
      </c>
      <c r="D10" s="84">
        <f>SUM(D8:D9)</f>
        <v>432163</v>
      </c>
      <c r="E10" s="227"/>
    </row>
    <row r="11" spans="1:13" ht="15" customHeight="1" x14ac:dyDescent="0.25">
      <c r="A11" s="87"/>
      <c r="B11" s="87"/>
      <c r="C11" s="89"/>
      <c r="D11" s="89"/>
      <c r="E11" s="226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0"/>
  <sheetViews>
    <sheetView topLeftCell="A22" zoomScaleNormal="100" workbookViewId="0">
      <selection activeCell="A38" sqref="A38:XFD38"/>
    </sheetView>
  </sheetViews>
  <sheetFormatPr defaultRowHeight="12.75" x14ac:dyDescent="0.2"/>
  <cols>
    <col min="1" max="1" width="70.7109375" style="298" customWidth="1"/>
    <col min="2" max="2" width="20.7109375" style="1" customWidth="1"/>
    <col min="3" max="3" width="22.7109375" style="317" customWidth="1"/>
    <col min="4" max="4" width="10.7109375" style="2" customWidth="1"/>
  </cols>
  <sheetData>
    <row r="1" spans="1:4" ht="16.5" customHeight="1" x14ac:dyDescent="0.2">
      <c r="D1" s="198"/>
    </row>
    <row r="2" spans="1:4" s="4" customFormat="1" ht="24" customHeight="1" x14ac:dyDescent="0.35">
      <c r="A2" s="114" t="s">
        <v>178</v>
      </c>
      <c r="B2" s="111"/>
      <c r="C2" s="310"/>
    </row>
    <row r="3" spans="1:4" ht="15" customHeight="1" x14ac:dyDescent="0.25">
      <c r="A3" s="5"/>
      <c r="B3" s="2"/>
      <c r="C3" s="307"/>
      <c r="D3"/>
    </row>
    <row r="4" spans="1:4" ht="20.25" customHeight="1" x14ac:dyDescent="0.25">
      <c r="A4" s="5" t="s">
        <v>93</v>
      </c>
      <c r="B4" s="2"/>
      <c r="C4" s="307"/>
      <c r="D4"/>
    </row>
    <row r="5" spans="1:4" ht="15" customHeight="1" x14ac:dyDescent="0.25">
      <c r="A5" s="5"/>
      <c r="B5" s="2"/>
      <c r="C5" s="307"/>
      <c r="D5"/>
    </row>
    <row r="6" spans="1:4" ht="15" customHeight="1" thickBot="1" x14ac:dyDescent="0.3">
      <c r="B6" s="6"/>
      <c r="C6" s="318"/>
      <c r="D6" s="7" t="s">
        <v>0</v>
      </c>
    </row>
    <row r="7" spans="1:4" s="9" customFormat="1" ht="45.75" customHeight="1" thickBot="1" x14ac:dyDescent="0.3">
      <c r="A7" s="8" t="s">
        <v>1</v>
      </c>
      <c r="B7" s="472" t="s">
        <v>182</v>
      </c>
      <c r="C7" s="345" t="s">
        <v>179</v>
      </c>
      <c r="D7" s="176" t="s">
        <v>180</v>
      </c>
    </row>
    <row r="8" spans="1:4" s="9" customFormat="1" ht="20.25" customHeight="1" x14ac:dyDescent="0.25">
      <c r="A8" s="10" t="s">
        <v>2</v>
      </c>
      <c r="B8" s="486"/>
      <c r="C8" s="501"/>
      <c r="D8" s="181"/>
    </row>
    <row r="9" spans="1:4" s="9" customFormat="1" ht="15" customHeight="1" x14ac:dyDescent="0.25">
      <c r="A9" s="11" t="s">
        <v>3</v>
      </c>
      <c r="B9" s="487">
        <v>6710000</v>
      </c>
      <c r="C9" s="502">
        <v>7575000</v>
      </c>
      <c r="D9" s="182">
        <f>C9/B9*100</f>
        <v>112.89120715350222</v>
      </c>
    </row>
    <row r="10" spans="1:4" s="9" customFormat="1" ht="15" customHeight="1" x14ac:dyDescent="0.25">
      <c r="A10" s="11" t="s">
        <v>216</v>
      </c>
      <c r="B10" s="487">
        <v>0</v>
      </c>
      <c r="C10" s="502">
        <v>2500</v>
      </c>
      <c r="D10" s="182"/>
    </row>
    <row r="11" spans="1:4" s="9" customFormat="1" ht="15" x14ac:dyDescent="0.25">
      <c r="A11" s="11" t="s">
        <v>4</v>
      </c>
      <c r="B11" s="487">
        <v>15000</v>
      </c>
      <c r="C11" s="502">
        <v>11500</v>
      </c>
      <c r="D11" s="182">
        <f t="shared" ref="D11:D17" si="0">C11/B11*100</f>
        <v>76.666666666666671</v>
      </c>
    </row>
    <row r="12" spans="1:4" s="9" customFormat="1" ht="15" customHeight="1" x14ac:dyDescent="0.25">
      <c r="A12" s="11" t="s">
        <v>5</v>
      </c>
      <c r="B12" s="487">
        <v>49041</v>
      </c>
      <c r="C12" s="502">
        <v>46422</v>
      </c>
      <c r="D12" s="182">
        <f t="shared" si="0"/>
        <v>94.65957056340612</v>
      </c>
    </row>
    <row r="13" spans="1:4" s="9" customFormat="1" ht="15" x14ac:dyDescent="0.25">
      <c r="A13" s="11" t="s">
        <v>6</v>
      </c>
      <c r="B13" s="487">
        <v>250000</v>
      </c>
      <c r="C13" s="502">
        <v>450000</v>
      </c>
      <c r="D13" s="182">
        <f t="shared" si="0"/>
        <v>180</v>
      </c>
    </row>
    <row r="14" spans="1:4" s="9" customFormat="1" ht="15" customHeight="1" x14ac:dyDescent="0.25">
      <c r="A14" s="11" t="s">
        <v>7</v>
      </c>
      <c r="B14" s="487">
        <v>10000</v>
      </c>
      <c r="C14" s="502">
        <v>10000</v>
      </c>
      <c r="D14" s="182">
        <f t="shared" si="0"/>
        <v>100</v>
      </c>
    </row>
    <row r="15" spans="1:4" s="9" customFormat="1" ht="28.5" customHeight="1" x14ac:dyDescent="0.25">
      <c r="A15" s="11" t="s">
        <v>8</v>
      </c>
      <c r="B15" s="487">
        <v>113744</v>
      </c>
      <c r="C15" s="503">
        <v>116317.4</v>
      </c>
      <c r="D15" s="182">
        <f t="shared" si="0"/>
        <v>102.26244900829933</v>
      </c>
    </row>
    <row r="16" spans="1:4" s="13" customFormat="1" ht="15" x14ac:dyDescent="0.2">
      <c r="A16" s="12" t="s">
        <v>9</v>
      </c>
      <c r="B16" s="488">
        <v>10219024</v>
      </c>
      <c r="C16" s="504">
        <v>10895909</v>
      </c>
      <c r="D16" s="183">
        <f t="shared" si="0"/>
        <v>106.62377346408032</v>
      </c>
    </row>
    <row r="17" spans="1:4" s="23" customFormat="1" ht="20.25" customHeight="1" thickBot="1" x14ac:dyDescent="0.25">
      <c r="A17" s="14" t="s">
        <v>10</v>
      </c>
      <c r="B17" s="489">
        <f>SUM(B9:B16)</f>
        <v>17366809</v>
      </c>
      <c r="C17" s="505">
        <f>SUM(C9:C16)</f>
        <v>19107648.399999999</v>
      </c>
      <c r="D17" s="386">
        <f t="shared" si="0"/>
        <v>110.02394510125609</v>
      </c>
    </row>
    <row r="18" spans="1:4" s="9" customFormat="1" ht="15" customHeight="1" thickBot="1" x14ac:dyDescent="0.3">
      <c r="A18" s="15"/>
      <c r="B18" s="490"/>
      <c r="C18" s="506"/>
      <c r="D18" s="184"/>
    </row>
    <row r="19" spans="1:4" s="9" customFormat="1" ht="20.25" customHeight="1" x14ac:dyDescent="0.25">
      <c r="A19" s="10" t="s">
        <v>11</v>
      </c>
      <c r="B19" s="486"/>
      <c r="C19" s="501"/>
      <c r="D19" s="181"/>
    </row>
    <row r="20" spans="1:4" s="13" customFormat="1" ht="15" x14ac:dyDescent="0.2">
      <c r="A20" s="16" t="s">
        <v>253</v>
      </c>
      <c r="B20" s="488">
        <v>500000</v>
      </c>
      <c r="C20" s="504">
        <v>200000</v>
      </c>
      <c r="D20" s="183">
        <f>C20/B20*100</f>
        <v>40</v>
      </c>
    </row>
    <row r="21" spans="1:4" s="13" customFormat="1" ht="28.5" customHeight="1" x14ac:dyDescent="0.2">
      <c r="A21" s="16" t="s">
        <v>254</v>
      </c>
      <c r="B21" s="488">
        <v>10000</v>
      </c>
      <c r="C21" s="504">
        <v>10000</v>
      </c>
      <c r="D21" s="183">
        <f>C21/B21*100</f>
        <v>100</v>
      </c>
    </row>
    <row r="22" spans="1:4" s="18" customFormat="1" ht="20.25" customHeight="1" thickBot="1" x14ac:dyDescent="0.3">
      <c r="A22" s="17" t="s">
        <v>12</v>
      </c>
      <c r="B22" s="491">
        <f>B17+B20+B21</f>
        <v>17876809</v>
      </c>
      <c r="C22" s="507">
        <f>C17+C20+C21</f>
        <v>19317648.399999999</v>
      </c>
      <c r="D22" s="185">
        <f>C22/B22*100</f>
        <v>108.05982432323351</v>
      </c>
    </row>
    <row r="23" spans="1:4" s="9" customFormat="1" ht="20.100000000000001" customHeight="1" thickBot="1" x14ac:dyDescent="0.3">
      <c r="A23" s="19"/>
      <c r="B23" s="492"/>
      <c r="C23" s="508"/>
      <c r="D23" s="186"/>
    </row>
    <row r="24" spans="1:4" s="9" customFormat="1" ht="20.25" customHeight="1" x14ac:dyDescent="0.25">
      <c r="A24" s="20" t="s">
        <v>13</v>
      </c>
      <c r="B24" s="493"/>
      <c r="C24" s="509"/>
      <c r="D24" s="187"/>
    </row>
    <row r="25" spans="1:4" ht="15" customHeight="1" x14ac:dyDescent="0.2">
      <c r="A25" s="21" t="s">
        <v>14</v>
      </c>
      <c r="B25" s="494">
        <v>5221026</v>
      </c>
      <c r="C25" s="510">
        <v>5833657</v>
      </c>
      <c r="D25" s="188">
        <f t="shared" ref="D25:D33" si="1">C25/B25*100</f>
        <v>111.73391973148571</v>
      </c>
    </row>
    <row r="26" spans="1:4" ht="15" customHeight="1" x14ac:dyDescent="0.2">
      <c r="A26" s="21" t="s">
        <v>161</v>
      </c>
      <c r="B26" s="494">
        <v>367000</v>
      </c>
      <c r="C26" s="510">
        <v>698500</v>
      </c>
      <c r="D26" s="188">
        <f t="shared" si="1"/>
        <v>190.32697547683924</v>
      </c>
    </row>
    <row r="27" spans="1:4" x14ac:dyDescent="0.2">
      <c r="A27" s="21" t="s">
        <v>162</v>
      </c>
      <c r="B27" s="494">
        <v>10000</v>
      </c>
      <c r="C27" s="510">
        <v>10000</v>
      </c>
      <c r="D27" s="188">
        <f t="shared" si="1"/>
        <v>100</v>
      </c>
    </row>
    <row r="28" spans="1:4" ht="25.5" x14ac:dyDescent="0.2">
      <c r="A28" s="21" t="s">
        <v>163</v>
      </c>
      <c r="B28" s="494">
        <v>42732</v>
      </c>
      <c r="C28" s="510">
        <v>0</v>
      </c>
      <c r="D28" s="188">
        <f t="shared" si="1"/>
        <v>0</v>
      </c>
    </row>
    <row r="29" spans="1:4" ht="15" customHeight="1" x14ac:dyDescent="0.2">
      <c r="A29" s="21" t="s">
        <v>164</v>
      </c>
      <c r="B29" s="494">
        <v>20000</v>
      </c>
      <c r="C29" s="510">
        <v>20000</v>
      </c>
      <c r="D29" s="188">
        <f t="shared" si="1"/>
        <v>100</v>
      </c>
    </row>
    <row r="30" spans="1:4" ht="28.5" customHeight="1" x14ac:dyDescent="0.2">
      <c r="A30" s="21" t="s">
        <v>165</v>
      </c>
      <c r="B30" s="494">
        <v>49041</v>
      </c>
      <c r="C30" s="510">
        <v>46422</v>
      </c>
      <c r="D30" s="188">
        <f t="shared" si="1"/>
        <v>94.65957056340612</v>
      </c>
    </row>
    <row r="31" spans="1:4" ht="28.5" customHeight="1" x14ac:dyDescent="0.2">
      <c r="A31" s="21" t="s">
        <v>255</v>
      </c>
      <c r="B31" s="494">
        <v>500000</v>
      </c>
      <c r="C31" s="510">
        <v>200000</v>
      </c>
      <c r="D31" s="188">
        <f t="shared" si="1"/>
        <v>40</v>
      </c>
    </row>
    <row r="32" spans="1:4" ht="15" customHeight="1" x14ac:dyDescent="0.2">
      <c r="A32" s="21" t="s">
        <v>166</v>
      </c>
      <c r="B32" s="494">
        <v>350000</v>
      </c>
      <c r="C32" s="510">
        <v>490000</v>
      </c>
      <c r="D32" s="188">
        <f t="shared" si="1"/>
        <v>140</v>
      </c>
    </row>
    <row r="33" spans="1:4" ht="28.5" customHeight="1" x14ac:dyDescent="0.2">
      <c r="A33" s="21" t="s">
        <v>202</v>
      </c>
      <c r="B33" s="494">
        <v>450000</v>
      </c>
      <c r="C33" s="510">
        <v>530000</v>
      </c>
      <c r="D33" s="188">
        <f t="shared" si="1"/>
        <v>117.77777777777779</v>
      </c>
    </row>
    <row r="34" spans="1:4" ht="28.5" customHeight="1" x14ac:dyDescent="0.2">
      <c r="A34" s="21" t="s">
        <v>203</v>
      </c>
      <c r="B34" s="494">
        <v>0</v>
      </c>
      <c r="C34" s="510">
        <v>31654</v>
      </c>
      <c r="D34" s="188"/>
    </row>
    <row r="35" spans="1:4" ht="15" customHeight="1" x14ac:dyDescent="0.2">
      <c r="A35" s="21" t="s">
        <v>206</v>
      </c>
      <c r="B35" s="494">
        <v>9174</v>
      </c>
      <c r="C35" s="510">
        <v>11205.4</v>
      </c>
      <c r="D35" s="188">
        <f>C35/B35*100</f>
        <v>122.14301286243732</v>
      </c>
    </row>
    <row r="36" spans="1:4" ht="28.5" customHeight="1" x14ac:dyDescent="0.2">
      <c r="A36" s="21" t="s">
        <v>204</v>
      </c>
      <c r="B36" s="494">
        <v>0</v>
      </c>
      <c r="C36" s="510">
        <v>11000</v>
      </c>
      <c r="D36" s="188"/>
    </row>
    <row r="37" spans="1:4" ht="15" customHeight="1" x14ac:dyDescent="0.2">
      <c r="A37" s="21" t="s">
        <v>167</v>
      </c>
      <c r="B37" s="494">
        <v>0</v>
      </c>
      <c r="C37" s="511">
        <v>30300</v>
      </c>
      <c r="D37" s="188"/>
    </row>
    <row r="38" spans="1:4" ht="15" customHeight="1" x14ac:dyDescent="0.2">
      <c r="A38" s="21" t="s">
        <v>205</v>
      </c>
      <c r="B38" s="494">
        <v>0</v>
      </c>
      <c r="C38" s="510">
        <v>14550</v>
      </c>
      <c r="D38" s="188"/>
    </row>
    <row r="39" spans="1:4" ht="15" customHeight="1" x14ac:dyDescent="0.2">
      <c r="A39" s="21" t="s">
        <v>168</v>
      </c>
      <c r="B39" s="494">
        <v>132023</v>
      </c>
      <c r="C39" s="510">
        <v>0</v>
      </c>
      <c r="D39" s="188">
        <f>C39/B39*100</f>
        <v>0</v>
      </c>
    </row>
    <row r="40" spans="1:4" ht="15" customHeight="1" x14ac:dyDescent="0.2">
      <c r="A40" s="21" t="s">
        <v>169</v>
      </c>
      <c r="B40" s="494">
        <v>74984</v>
      </c>
      <c r="C40" s="510">
        <v>63000</v>
      </c>
      <c r="D40" s="188">
        <f>C40/B40*100</f>
        <v>84.017923823749058</v>
      </c>
    </row>
    <row r="41" spans="1:4" ht="15" customHeight="1" x14ac:dyDescent="0.2">
      <c r="A41" s="21" t="s">
        <v>170</v>
      </c>
      <c r="B41" s="494">
        <v>192318</v>
      </c>
      <c r="C41" s="510">
        <v>191964</v>
      </c>
      <c r="D41" s="188">
        <f>C41/B41*100</f>
        <v>99.815929866159166</v>
      </c>
    </row>
    <row r="42" spans="1:4" ht="15" customHeight="1" x14ac:dyDescent="0.2">
      <c r="A42" s="21" t="s">
        <v>171</v>
      </c>
      <c r="B42" s="494">
        <v>10219024</v>
      </c>
      <c r="C42" s="510">
        <v>10895909</v>
      </c>
      <c r="D42" s="188">
        <f>C42/B42*100</f>
        <v>106.62377346408032</v>
      </c>
    </row>
    <row r="43" spans="1:4" s="23" customFormat="1" ht="20.25" customHeight="1" thickBot="1" x14ac:dyDescent="0.25">
      <c r="A43" s="22" t="s">
        <v>16</v>
      </c>
      <c r="B43" s="496">
        <f>SUM(B25:B42)</f>
        <v>17637322</v>
      </c>
      <c r="C43" s="512">
        <f>SUM(C25:C42)</f>
        <v>19078161.399999999</v>
      </c>
      <c r="D43" s="190">
        <f>C43/B43*100</f>
        <v>108.16926401865317</v>
      </c>
    </row>
    <row r="44" spans="1:4" ht="15" customHeight="1" thickBot="1" x14ac:dyDescent="0.25">
      <c r="A44" s="24"/>
      <c r="B44" s="497"/>
      <c r="C44" s="513"/>
      <c r="D44" s="191"/>
    </row>
    <row r="45" spans="1:4" ht="20.25" customHeight="1" x14ac:dyDescent="0.25">
      <c r="A45" s="20" t="s">
        <v>17</v>
      </c>
      <c r="B45" s="498"/>
      <c r="C45" s="514"/>
      <c r="D45" s="192"/>
    </row>
    <row r="46" spans="1:4" ht="15" customHeight="1" thickBot="1" x14ac:dyDescent="0.25">
      <c r="A46" s="25" t="s">
        <v>172</v>
      </c>
      <c r="B46" s="495">
        <v>239487</v>
      </c>
      <c r="C46" s="512">
        <v>239487</v>
      </c>
      <c r="D46" s="189">
        <f>C46/B46*100</f>
        <v>100</v>
      </c>
    </row>
    <row r="47" spans="1:4" s="28" customFormat="1" ht="20.25" customHeight="1" thickBot="1" x14ac:dyDescent="0.3">
      <c r="A47" s="26" t="s">
        <v>19</v>
      </c>
      <c r="B47" s="499">
        <f>SUM(B43:B46)</f>
        <v>17876809</v>
      </c>
      <c r="C47" s="515">
        <f>SUM(C43:C46)</f>
        <v>19317648.399999999</v>
      </c>
      <c r="D47" s="193">
        <f>C47/B47*100</f>
        <v>108.05982432323351</v>
      </c>
    </row>
    <row r="48" spans="1:4" s="29" customFormat="1" ht="20.100000000000001" customHeight="1" thickBot="1" x14ac:dyDescent="0.3">
      <c r="A48" s="19"/>
      <c r="B48" s="500"/>
      <c r="C48" s="516"/>
      <c r="D48" s="194"/>
    </row>
    <row r="49" spans="1:4" s="18" customFormat="1" ht="30" customHeight="1" thickBot="1" x14ac:dyDescent="0.3">
      <c r="A49" s="30" t="s">
        <v>20</v>
      </c>
      <c r="B49" s="457">
        <f>B22-B47</f>
        <v>0</v>
      </c>
      <c r="C49" s="517">
        <f>C22-C47</f>
        <v>0</v>
      </c>
      <c r="D49" s="195"/>
    </row>
    <row r="50" spans="1:4" ht="12.75" customHeight="1" x14ac:dyDescent="0.25">
      <c r="A50" s="31"/>
    </row>
    <row r="51" spans="1:4" ht="12.75" customHeight="1" x14ac:dyDescent="0.2">
      <c r="A51" s="32"/>
      <c r="C51" s="346"/>
    </row>
    <row r="52" spans="1:4" s="1" customFormat="1" ht="12.75" customHeight="1" x14ac:dyDescent="0.25">
      <c r="A52" s="31"/>
      <c r="C52" s="317"/>
      <c r="D52" s="2"/>
    </row>
    <row r="53" spans="1:4" s="1" customFormat="1" ht="12.75" customHeight="1" x14ac:dyDescent="0.2">
      <c r="A53" s="33"/>
      <c r="C53" s="317"/>
      <c r="D53" s="2"/>
    </row>
    <row r="54" spans="1:4" s="1" customFormat="1" ht="12.75" customHeight="1" x14ac:dyDescent="0.2">
      <c r="A54" s="33"/>
      <c r="C54" s="317"/>
      <c r="D54" s="2"/>
    </row>
    <row r="55" spans="1:4" s="1" customFormat="1" ht="12.75" customHeight="1" x14ac:dyDescent="0.2">
      <c r="A55" s="33"/>
      <c r="C55" s="317"/>
      <c r="D55" s="2"/>
    </row>
    <row r="56" spans="1:4" s="1" customFormat="1" ht="12.75" customHeight="1" x14ac:dyDescent="0.25">
      <c r="A56" s="35"/>
      <c r="C56" s="317"/>
      <c r="D56" s="2"/>
    </row>
    <row r="57" spans="1:4" s="1" customFormat="1" ht="12.75" customHeight="1" x14ac:dyDescent="0.25">
      <c r="A57" s="35"/>
      <c r="C57" s="317"/>
      <c r="D57" s="2"/>
    </row>
    <row r="58" spans="1:4" s="1" customFormat="1" ht="12.75" customHeight="1" x14ac:dyDescent="0.2">
      <c r="A58" s="33"/>
      <c r="C58" s="317"/>
      <c r="D58" s="2"/>
    </row>
    <row r="59" spans="1:4" s="1" customFormat="1" ht="12.75" customHeight="1" x14ac:dyDescent="0.2">
      <c r="A59" s="33"/>
      <c r="C59" s="317"/>
      <c r="D59" s="2"/>
    </row>
    <row r="60" spans="1:4" s="1" customFormat="1" ht="12.75" customHeight="1" x14ac:dyDescent="0.2">
      <c r="A60" s="38"/>
      <c r="C60" s="317"/>
      <c r="D60" s="2"/>
    </row>
    <row r="61" spans="1:4" s="1" customFormat="1" ht="12.75" customHeight="1" x14ac:dyDescent="0.25">
      <c r="A61" s="31"/>
      <c r="C61" s="317"/>
      <c r="D61" s="2"/>
    </row>
    <row r="62" spans="1:4" s="1" customFormat="1" ht="12.75" customHeight="1" x14ac:dyDescent="0.25">
      <c r="A62" s="31"/>
      <c r="C62" s="317"/>
      <c r="D62" s="2"/>
    </row>
    <row r="63" spans="1:4" s="1" customFormat="1" ht="12.75" customHeight="1" x14ac:dyDescent="0.25">
      <c r="A63" s="31"/>
      <c r="C63" s="317"/>
      <c r="D63" s="2"/>
    </row>
    <row r="64" spans="1:4" s="1" customFormat="1" ht="12.75" customHeight="1" x14ac:dyDescent="0.25">
      <c r="A64" s="31"/>
      <c r="C64" s="317"/>
      <c r="D64" s="2"/>
    </row>
    <row r="65" spans="1:4" s="1" customFormat="1" ht="12.75" customHeight="1" x14ac:dyDescent="0.25">
      <c r="A65" s="31"/>
      <c r="C65" s="317"/>
      <c r="D65" s="2"/>
    </row>
    <row r="66" spans="1:4" s="1" customFormat="1" ht="12.75" customHeight="1" x14ac:dyDescent="0.25">
      <c r="A66" s="31"/>
      <c r="C66" s="317"/>
      <c r="D66" s="2"/>
    </row>
    <row r="67" spans="1:4" s="1" customFormat="1" ht="12.75" customHeight="1" x14ac:dyDescent="0.25">
      <c r="A67" s="31"/>
      <c r="C67" s="317"/>
      <c r="D67" s="2"/>
    </row>
    <row r="68" spans="1:4" s="1" customFormat="1" ht="12.75" customHeight="1" x14ac:dyDescent="0.25">
      <c r="A68" s="31"/>
      <c r="C68" s="317"/>
      <c r="D68" s="2"/>
    </row>
    <row r="69" spans="1:4" s="1" customFormat="1" ht="12.75" customHeight="1" x14ac:dyDescent="0.2">
      <c r="A69" s="33"/>
      <c r="C69" s="317"/>
      <c r="D69" s="2"/>
    </row>
    <row r="70" spans="1:4" s="1" customFormat="1" ht="12.75" customHeight="1" x14ac:dyDescent="0.25">
      <c r="A70" s="41"/>
      <c r="C70" s="317"/>
      <c r="D70" s="2"/>
    </row>
    <row r="71" spans="1:4" s="1" customFormat="1" ht="12.75" customHeight="1" x14ac:dyDescent="0.2">
      <c r="A71" s="33"/>
      <c r="C71" s="317"/>
      <c r="D71" s="2"/>
    </row>
    <row r="72" spans="1:4" s="1" customFormat="1" ht="12.75" customHeight="1" x14ac:dyDescent="0.25">
      <c r="A72" s="41"/>
      <c r="C72" s="317"/>
      <c r="D72" s="2"/>
    </row>
    <row r="73" spans="1:4" s="1" customFormat="1" ht="12.75" customHeight="1" x14ac:dyDescent="0.2">
      <c r="A73" s="33"/>
      <c r="C73" s="317"/>
      <c r="D73" s="2"/>
    </row>
    <row r="74" spans="1:4" s="1" customFormat="1" ht="12.75" customHeight="1" x14ac:dyDescent="0.25">
      <c r="A74" s="31"/>
      <c r="C74" s="317"/>
      <c r="D74" s="2"/>
    </row>
    <row r="75" spans="1:4" s="1" customFormat="1" ht="12.75" customHeight="1" x14ac:dyDescent="0.25">
      <c r="A75" s="31"/>
      <c r="C75" s="317"/>
      <c r="D75" s="2"/>
    </row>
    <row r="76" spans="1:4" s="1" customFormat="1" ht="12.75" customHeight="1" x14ac:dyDescent="0.2">
      <c r="A76" s="33"/>
      <c r="C76" s="317"/>
      <c r="D76" s="2"/>
    </row>
    <row r="77" spans="1:4" s="1" customFormat="1" ht="12.75" customHeight="1" x14ac:dyDescent="0.2">
      <c r="A77" s="33"/>
      <c r="C77" s="317"/>
      <c r="D77" s="2"/>
    </row>
    <row r="78" spans="1:4" s="1" customFormat="1" ht="12.75" customHeight="1" x14ac:dyDescent="0.2">
      <c r="A78" s="33"/>
      <c r="C78" s="317"/>
      <c r="D78" s="2"/>
    </row>
    <row r="79" spans="1:4" s="1" customFormat="1" ht="12.75" customHeight="1" x14ac:dyDescent="0.25">
      <c r="A79" s="35"/>
      <c r="C79" s="317"/>
      <c r="D79" s="2"/>
    </row>
    <row r="80" spans="1:4" s="1" customFormat="1" ht="12.75" customHeight="1" x14ac:dyDescent="0.25">
      <c r="A80" s="35"/>
      <c r="C80" s="317"/>
      <c r="D80" s="2"/>
    </row>
    <row r="81" spans="1:4" s="1" customFormat="1" ht="12.75" customHeight="1" x14ac:dyDescent="0.2">
      <c r="A81" s="33"/>
      <c r="C81" s="317"/>
      <c r="D81" s="2"/>
    </row>
    <row r="82" spans="1:4" s="1" customFormat="1" ht="12.75" customHeight="1" x14ac:dyDescent="0.2">
      <c r="A82" s="33"/>
      <c r="C82" s="317"/>
      <c r="D82" s="2"/>
    </row>
    <row r="83" spans="1:4" s="1" customFormat="1" ht="12.75" customHeight="1" x14ac:dyDescent="0.2">
      <c r="A83" s="38"/>
      <c r="C83" s="317"/>
      <c r="D83" s="2"/>
    </row>
    <row r="84" spans="1:4" s="1" customFormat="1" ht="12.75" customHeight="1" x14ac:dyDescent="0.25">
      <c r="A84" s="31"/>
      <c r="C84" s="317"/>
      <c r="D84" s="2"/>
    </row>
    <row r="85" spans="1:4" s="1" customFormat="1" ht="12.75" customHeight="1" x14ac:dyDescent="0.25">
      <c r="A85" s="31"/>
      <c r="C85" s="317"/>
      <c r="D85" s="2"/>
    </row>
    <row r="86" spans="1:4" s="1" customFormat="1" ht="12.75" customHeight="1" x14ac:dyDescent="0.25">
      <c r="A86" s="31"/>
      <c r="C86" s="317"/>
      <c r="D86" s="2"/>
    </row>
    <row r="87" spans="1:4" s="1" customFormat="1" ht="12.75" customHeight="1" x14ac:dyDescent="0.2">
      <c r="A87" s="33"/>
      <c r="C87" s="317"/>
      <c r="D87" s="2"/>
    </row>
    <row r="88" spans="1:4" s="1" customFormat="1" ht="12.75" customHeight="1" x14ac:dyDescent="0.2">
      <c r="A88" s="33"/>
      <c r="C88" s="317"/>
      <c r="D88" s="2"/>
    </row>
    <row r="89" spans="1:4" s="1" customFormat="1" ht="12.75" customHeight="1" x14ac:dyDescent="0.2">
      <c r="A89" s="33"/>
      <c r="C89" s="317"/>
      <c r="D89" s="2"/>
    </row>
    <row r="90" spans="1:4" s="1" customFormat="1" ht="12.75" customHeight="1" x14ac:dyDescent="0.2">
      <c r="A90" s="33"/>
      <c r="C90" s="317"/>
      <c r="D90" s="2"/>
    </row>
    <row r="91" spans="1:4" s="1" customFormat="1" ht="12.75" customHeight="1" x14ac:dyDescent="0.2">
      <c r="A91" s="33"/>
      <c r="C91" s="317"/>
      <c r="D91" s="2"/>
    </row>
    <row r="92" spans="1:4" s="1" customFormat="1" ht="12.75" customHeight="1" x14ac:dyDescent="0.2">
      <c r="A92" s="33"/>
      <c r="C92" s="317"/>
      <c r="D92" s="2"/>
    </row>
    <row r="93" spans="1:4" s="1" customFormat="1" ht="12.75" customHeight="1" x14ac:dyDescent="0.2">
      <c r="A93" s="33"/>
      <c r="C93" s="317"/>
      <c r="D93" s="2"/>
    </row>
    <row r="94" spans="1:4" s="1" customFormat="1" ht="12.75" customHeight="1" x14ac:dyDescent="0.2">
      <c r="A94" s="33"/>
      <c r="C94" s="317"/>
      <c r="D94" s="2"/>
    </row>
    <row r="95" spans="1:4" s="1" customFormat="1" ht="12.75" customHeight="1" x14ac:dyDescent="0.25">
      <c r="A95" s="35"/>
      <c r="C95" s="317"/>
      <c r="D95" s="2"/>
    </row>
    <row r="96" spans="1:4" s="1" customFormat="1" ht="12.75" customHeight="1" x14ac:dyDescent="0.2">
      <c r="A96" s="33"/>
      <c r="C96" s="317"/>
      <c r="D96" s="2"/>
    </row>
    <row r="97" spans="1:4" s="1" customFormat="1" ht="12.75" customHeight="1" x14ac:dyDescent="0.2">
      <c r="A97" s="33"/>
      <c r="C97" s="317"/>
      <c r="D97" s="2"/>
    </row>
    <row r="98" spans="1:4" s="1" customFormat="1" ht="12.75" customHeight="1" x14ac:dyDescent="0.2">
      <c r="A98" s="33"/>
      <c r="C98" s="317"/>
      <c r="D98" s="2"/>
    </row>
    <row r="99" spans="1:4" s="1" customFormat="1" ht="12.75" customHeight="1" x14ac:dyDescent="0.2">
      <c r="A99" s="33"/>
      <c r="C99" s="317"/>
      <c r="D99" s="2"/>
    </row>
    <row r="100" spans="1:4" s="1" customFormat="1" ht="12.75" customHeight="1" x14ac:dyDescent="0.25">
      <c r="A100" s="31"/>
      <c r="C100" s="317"/>
      <c r="D100" s="2"/>
    </row>
    <row r="101" spans="1:4" s="1" customFormat="1" ht="12.75" customHeight="1" x14ac:dyDescent="0.25">
      <c r="A101" s="31"/>
      <c r="C101" s="317"/>
      <c r="D101" s="2"/>
    </row>
    <row r="102" spans="1:4" s="1" customFormat="1" ht="12.75" customHeight="1" x14ac:dyDescent="0.25">
      <c r="A102" s="31"/>
      <c r="C102" s="317"/>
      <c r="D102" s="2"/>
    </row>
    <row r="103" spans="1:4" s="1" customFormat="1" ht="12.75" customHeight="1" x14ac:dyDescent="0.2">
      <c r="A103" s="33"/>
      <c r="C103" s="317"/>
      <c r="D103" s="2"/>
    </row>
    <row r="104" spans="1:4" s="1" customFormat="1" ht="12.75" customHeight="1" x14ac:dyDescent="0.2">
      <c r="A104" s="43"/>
      <c r="C104" s="317"/>
      <c r="D104" s="2"/>
    </row>
    <row r="105" spans="1:4" s="1" customFormat="1" ht="12.75" customHeight="1" x14ac:dyDescent="0.2">
      <c r="A105" s="43"/>
      <c r="C105" s="317"/>
      <c r="D105" s="2"/>
    </row>
    <row r="106" spans="1:4" s="1" customFormat="1" ht="12.75" customHeight="1" x14ac:dyDescent="0.25">
      <c r="A106" s="31"/>
      <c r="C106" s="317"/>
      <c r="D106" s="2"/>
    </row>
    <row r="107" spans="1:4" s="1" customFormat="1" ht="12.75" customHeight="1" x14ac:dyDescent="0.2">
      <c r="A107" s="44"/>
      <c r="C107" s="317"/>
      <c r="D107" s="2"/>
    </row>
    <row r="108" spans="1:4" s="1" customFormat="1" ht="12.75" customHeight="1" x14ac:dyDescent="0.25">
      <c r="A108" s="31"/>
      <c r="C108" s="317"/>
      <c r="D108" s="2"/>
    </row>
    <row r="109" spans="1:4" s="1" customFormat="1" ht="12.75" customHeight="1" x14ac:dyDescent="0.25">
      <c r="A109" s="31"/>
      <c r="C109" s="317"/>
      <c r="D109" s="2"/>
    </row>
    <row r="110" spans="1:4" s="1" customFormat="1" ht="12.75" customHeight="1" x14ac:dyDescent="0.25">
      <c r="A110" s="31"/>
      <c r="C110" s="317"/>
      <c r="D110" s="2"/>
    </row>
    <row r="111" spans="1:4" s="1" customFormat="1" ht="12.75" customHeight="1" x14ac:dyDescent="0.25">
      <c r="A111" s="31"/>
      <c r="C111" s="317"/>
      <c r="D111" s="2"/>
    </row>
    <row r="112" spans="1:4" s="1" customFormat="1" ht="12.75" customHeight="1" x14ac:dyDescent="0.2">
      <c r="A112" s="298"/>
      <c r="C112" s="317"/>
      <c r="D112" s="2"/>
    </row>
    <row r="113" spans="1:4" s="1" customFormat="1" ht="12.75" customHeight="1" x14ac:dyDescent="0.2">
      <c r="A113" s="298"/>
      <c r="C113" s="317"/>
      <c r="D113" s="2"/>
    </row>
    <row r="114" spans="1:4" s="1" customFormat="1" ht="12.75" customHeight="1" x14ac:dyDescent="0.2">
      <c r="A114" s="298"/>
      <c r="C114" s="317"/>
      <c r="D114" s="2"/>
    </row>
    <row r="115" spans="1:4" s="1" customFormat="1" ht="12.75" customHeight="1" x14ac:dyDescent="0.2">
      <c r="A115" s="298"/>
      <c r="C115" s="317"/>
      <c r="D115" s="2"/>
    </row>
    <row r="116" spans="1:4" ht="12.75" customHeight="1" x14ac:dyDescent="0.2"/>
    <row r="117" spans="1:4" ht="12.75" customHeight="1" x14ac:dyDescent="0.2"/>
    <row r="118" spans="1:4" ht="12.75" customHeight="1" x14ac:dyDescent="0.2"/>
    <row r="119" spans="1:4" ht="12.75" customHeight="1" x14ac:dyDescent="0.2"/>
    <row r="120" spans="1:4" ht="12.75" customHeight="1" x14ac:dyDescent="0.2"/>
    <row r="121" spans="1:4" ht="12.75" customHeight="1" x14ac:dyDescent="0.2"/>
    <row r="122" spans="1:4" ht="12.75" customHeight="1" x14ac:dyDescent="0.2"/>
    <row r="123" spans="1:4" ht="12.75" customHeight="1" x14ac:dyDescent="0.2"/>
    <row r="124" spans="1:4" ht="12.75" customHeight="1" x14ac:dyDescent="0.2"/>
    <row r="125" spans="1:4" ht="12.75" customHeight="1" x14ac:dyDescent="0.2"/>
    <row r="126" spans="1:4" ht="12.75" customHeight="1" x14ac:dyDescent="0.2"/>
    <row r="127" spans="1:4" ht="12.75" customHeight="1" x14ac:dyDescent="0.2"/>
    <row r="128" spans="1:4" ht="12.75" customHeight="1" x14ac:dyDescent="0.2"/>
    <row r="129" ht="12.75" customHeight="1" x14ac:dyDescent="0.2"/>
    <row r="130" ht="12.75" customHeight="1" x14ac:dyDescent="0.2"/>
  </sheetData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"/>
  <sheetViews>
    <sheetView workbookViewId="0">
      <selection activeCell="E40" sqref="E40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207</v>
      </c>
      <c r="B4" s="218"/>
      <c r="E4" s="61"/>
    </row>
    <row r="5" spans="1:14" ht="15" customHeight="1" thickBot="1" x14ac:dyDescent="0.3">
      <c r="A5" s="60"/>
      <c r="E5" s="61" t="s">
        <v>0</v>
      </c>
    </row>
    <row r="6" spans="1:14" s="368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6115</v>
      </c>
      <c r="B8" s="100" t="s">
        <v>15</v>
      </c>
      <c r="C8" s="74">
        <v>100</v>
      </c>
      <c r="D8" s="95">
        <v>100</v>
      </c>
      <c r="E8" s="426">
        <f>D8/C8*100</f>
        <v>100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thickBot="1" x14ac:dyDescent="0.25">
      <c r="A9" s="162">
        <v>6172</v>
      </c>
      <c r="B9" s="163" t="s">
        <v>65</v>
      </c>
      <c r="C9" s="164">
        <v>0</v>
      </c>
      <c r="D9" s="166">
        <v>8500</v>
      </c>
      <c r="E9" s="427"/>
      <c r="F9" s="75"/>
      <c r="G9" s="75"/>
      <c r="H9" s="75"/>
      <c r="I9" s="75"/>
      <c r="J9" s="75"/>
      <c r="K9" s="75"/>
      <c r="L9" s="75"/>
      <c r="M9" s="75"/>
      <c r="N9" s="75"/>
    </row>
    <row r="10" spans="1:14" s="86" customFormat="1" ht="20.100000000000001" customHeight="1" thickBot="1" x14ac:dyDescent="0.3">
      <c r="A10" s="159"/>
      <c r="B10" s="160" t="s">
        <v>63</v>
      </c>
      <c r="C10" s="161">
        <f t="shared" ref="C10" si="0">SUM(C8:C9)</f>
        <v>100</v>
      </c>
      <c r="D10" s="165">
        <f>SUM(D8:D9)</f>
        <v>8600</v>
      </c>
      <c r="E10" s="428"/>
      <c r="F10" s="85"/>
    </row>
    <row r="11" spans="1:14" ht="15" customHeight="1" x14ac:dyDescent="0.25">
      <c r="A11" s="87"/>
      <c r="B11" s="87"/>
      <c r="C11" s="88"/>
      <c r="D11" s="89"/>
      <c r="E11" s="221"/>
      <c r="F11" s="8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workbookViewId="0">
      <selection activeCell="E24" sqref="E24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362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272" t="s">
        <v>138</v>
      </c>
      <c r="B4" s="271"/>
      <c r="C4" s="270"/>
      <c r="D4" s="258"/>
      <c r="E4" s="363"/>
    </row>
    <row r="5" spans="1:14" ht="15" customHeight="1" thickBot="1" x14ac:dyDescent="0.3">
      <c r="A5" s="272"/>
      <c r="B5" s="271"/>
      <c r="C5" s="270"/>
      <c r="D5" s="258"/>
      <c r="E5" s="425" t="s">
        <v>0</v>
      </c>
    </row>
    <row r="6" spans="1:14" s="368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364"/>
    </row>
    <row r="8" spans="1:14" s="76" customFormat="1" ht="15" customHeight="1" x14ac:dyDescent="0.2">
      <c r="A8" s="73">
        <v>4312</v>
      </c>
      <c r="B8" s="369" t="s">
        <v>197</v>
      </c>
      <c r="C8" s="74">
        <v>0</v>
      </c>
      <c r="D8" s="95">
        <v>9033</v>
      </c>
      <c r="E8" s="420"/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4339</v>
      </c>
      <c r="B9" s="370" t="s">
        <v>120</v>
      </c>
      <c r="C9" s="79">
        <v>9433</v>
      </c>
      <c r="D9" s="93">
        <v>400</v>
      </c>
      <c r="E9" s="421">
        <f t="shared" ref="E9:E25" si="0">D9/C9*100</f>
        <v>4.2404325241174599</v>
      </c>
    </row>
    <row r="10" spans="1:14" s="76" customFormat="1" ht="15" customHeight="1" x14ac:dyDescent="0.2">
      <c r="A10" s="77">
        <v>4342</v>
      </c>
      <c r="B10" s="370" t="s">
        <v>121</v>
      </c>
      <c r="C10" s="79">
        <v>100</v>
      </c>
      <c r="D10" s="93">
        <v>100</v>
      </c>
      <c r="E10" s="421">
        <f t="shared" si="0"/>
        <v>100</v>
      </c>
    </row>
    <row r="11" spans="1:14" s="76" customFormat="1" ht="15" customHeight="1" x14ac:dyDescent="0.2">
      <c r="A11" s="77">
        <v>4349</v>
      </c>
      <c r="B11" s="370" t="s">
        <v>122</v>
      </c>
      <c r="C11" s="79">
        <v>95</v>
      </c>
      <c r="D11" s="93">
        <v>300</v>
      </c>
      <c r="E11" s="421">
        <f t="shared" si="0"/>
        <v>315.78947368421052</v>
      </c>
    </row>
    <row r="12" spans="1:14" s="76" customFormat="1" ht="15" customHeight="1" x14ac:dyDescent="0.2">
      <c r="A12" s="77">
        <v>4350</v>
      </c>
      <c r="B12" s="370" t="s">
        <v>126</v>
      </c>
      <c r="C12" s="79">
        <v>89077</v>
      </c>
      <c r="D12" s="91">
        <v>91474</v>
      </c>
      <c r="E12" s="421">
        <f t="shared" si="0"/>
        <v>102.69093031871301</v>
      </c>
    </row>
    <row r="13" spans="1:14" s="76" customFormat="1" ht="15" customHeight="1" x14ac:dyDescent="0.2">
      <c r="A13" s="77">
        <v>4351</v>
      </c>
      <c r="B13" s="370" t="s">
        <v>127</v>
      </c>
      <c r="C13" s="79">
        <v>1340</v>
      </c>
      <c r="D13" s="91">
        <v>1340</v>
      </c>
      <c r="E13" s="421">
        <f t="shared" si="0"/>
        <v>100</v>
      </c>
      <c r="F13" s="80"/>
    </row>
    <row r="14" spans="1:14" s="76" customFormat="1" ht="15" customHeight="1" x14ac:dyDescent="0.2">
      <c r="A14" s="77">
        <v>4354</v>
      </c>
      <c r="B14" s="370" t="s">
        <v>128</v>
      </c>
      <c r="C14" s="79">
        <v>7166</v>
      </c>
      <c r="D14" s="93">
        <v>7166</v>
      </c>
      <c r="E14" s="421">
        <f t="shared" si="0"/>
        <v>100</v>
      </c>
      <c r="F14" s="80"/>
    </row>
    <row r="15" spans="1:14" s="76" customFormat="1" ht="15" customHeight="1" x14ac:dyDescent="0.2">
      <c r="A15" s="77">
        <v>4355</v>
      </c>
      <c r="B15" s="370" t="s">
        <v>129</v>
      </c>
      <c r="C15" s="79">
        <v>2148</v>
      </c>
      <c r="D15" s="93">
        <v>2148</v>
      </c>
      <c r="E15" s="421">
        <f t="shared" si="0"/>
        <v>100</v>
      </c>
      <c r="F15" s="80"/>
    </row>
    <row r="16" spans="1:14" s="76" customFormat="1" ht="15" customHeight="1" x14ac:dyDescent="0.2">
      <c r="A16" s="77">
        <v>4356</v>
      </c>
      <c r="B16" s="370" t="s">
        <v>130</v>
      </c>
      <c r="C16" s="79">
        <v>2100</v>
      </c>
      <c r="D16" s="93">
        <v>2100</v>
      </c>
      <c r="E16" s="421">
        <f t="shared" si="0"/>
        <v>100</v>
      </c>
    </row>
    <row r="17" spans="1:6" s="76" customFormat="1" ht="15" customHeight="1" x14ac:dyDescent="0.2">
      <c r="A17" s="77">
        <v>4357</v>
      </c>
      <c r="B17" s="370" t="s">
        <v>131</v>
      </c>
      <c r="C17" s="79">
        <v>37583</v>
      </c>
      <c r="D17" s="93">
        <v>37583</v>
      </c>
      <c r="E17" s="421">
        <f t="shared" si="0"/>
        <v>100</v>
      </c>
    </row>
    <row r="18" spans="1:6" s="76" customFormat="1" ht="15" customHeight="1" x14ac:dyDescent="0.2">
      <c r="A18" s="77">
        <v>4359</v>
      </c>
      <c r="B18" s="370" t="s">
        <v>132</v>
      </c>
      <c r="C18" s="79">
        <v>870</v>
      </c>
      <c r="D18" s="91">
        <v>870</v>
      </c>
      <c r="E18" s="421">
        <f t="shared" si="0"/>
        <v>100</v>
      </c>
    </row>
    <row r="19" spans="1:6" s="76" customFormat="1" ht="15" customHeight="1" x14ac:dyDescent="0.2">
      <c r="A19" s="77">
        <v>4369</v>
      </c>
      <c r="B19" s="370" t="s">
        <v>123</v>
      </c>
      <c r="C19" s="79">
        <v>200</v>
      </c>
      <c r="D19" s="93">
        <v>200</v>
      </c>
      <c r="E19" s="421">
        <f t="shared" si="0"/>
        <v>100</v>
      </c>
    </row>
    <row r="20" spans="1:6" s="76" customFormat="1" ht="15" customHeight="1" x14ac:dyDescent="0.2">
      <c r="A20" s="77">
        <v>4374</v>
      </c>
      <c r="B20" s="370" t="s">
        <v>133</v>
      </c>
      <c r="C20" s="79">
        <v>360</v>
      </c>
      <c r="D20" s="91">
        <v>360</v>
      </c>
      <c r="E20" s="421">
        <f t="shared" si="0"/>
        <v>100</v>
      </c>
    </row>
    <row r="21" spans="1:6" s="76" customFormat="1" ht="15" customHeight="1" x14ac:dyDescent="0.2">
      <c r="A21" s="77">
        <v>4376</v>
      </c>
      <c r="B21" s="370" t="s">
        <v>134</v>
      </c>
      <c r="C21" s="79">
        <v>605</v>
      </c>
      <c r="D21" s="91">
        <v>605</v>
      </c>
      <c r="E21" s="421">
        <f t="shared" si="0"/>
        <v>100</v>
      </c>
      <c r="F21" s="80"/>
    </row>
    <row r="22" spans="1:6" s="76" customFormat="1" ht="15" customHeight="1" x14ac:dyDescent="0.2">
      <c r="A22" s="77">
        <v>4377</v>
      </c>
      <c r="B22" s="370" t="s">
        <v>135</v>
      </c>
      <c r="C22" s="79">
        <v>650</v>
      </c>
      <c r="D22" s="91">
        <v>650</v>
      </c>
      <c r="E22" s="421">
        <f t="shared" si="0"/>
        <v>100</v>
      </c>
      <c r="F22" s="80"/>
    </row>
    <row r="23" spans="1:6" s="76" customFormat="1" ht="15" customHeight="1" x14ac:dyDescent="0.2">
      <c r="A23" s="77">
        <v>4378</v>
      </c>
      <c r="B23" s="370" t="s">
        <v>136</v>
      </c>
      <c r="C23" s="79">
        <v>115</v>
      </c>
      <c r="D23" s="93">
        <v>115</v>
      </c>
      <c r="E23" s="421">
        <f t="shared" si="0"/>
        <v>100</v>
      </c>
      <c r="F23" s="80"/>
    </row>
    <row r="24" spans="1:6" s="76" customFormat="1" ht="15" customHeight="1" x14ac:dyDescent="0.2">
      <c r="A24" s="77">
        <v>4379</v>
      </c>
      <c r="B24" s="370" t="s">
        <v>137</v>
      </c>
      <c r="C24" s="79">
        <v>223</v>
      </c>
      <c r="D24" s="93">
        <v>8723</v>
      </c>
      <c r="E24" s="421"/>
    </row>
    <row r="25" spans="1:6" s="76" customFormat="1" ht="15" customHeight="1" x14ac:dyDescent="0.2">
      <c r="A25" s="77">
        <v>4399</v>
      </c>
      <c r="B25" s="370" t="s">
        <v>124</v>
      </c>
      <c r="C25" s="79">
        <v>1340</v>
      </c>
      <c r="D25" s="91">
        <v>3330</v>
      </c>
      <c r="E25" s="421">
        <f t="shared" si="0"/>
        <v>248.50746268656718</v>
      </c>
    </row>
    <row r="26" spans="1:6" s="76" customFormat="1" ht="15" customHeight="1" x14ac:dyDescent="0.2">
      <c r="A26" s="77">
        <v>4339</v>
      </c>
      <c r="B26" s="370" t="s">
        <v>221</v>
      </c>
      <c r="C26" s="79">
        <v>0</v>
      </c>
      <c r="D26" s="91">
        <v>1000</v>
      </c>
      <c r="E26" s="421"/>
    </row>
    <row r="27" spans="1:6" s="76" customFormat="1" ht="15" customHeight="1" x14ac:dyDescent="0.2">
      <c r="A27" s="292">
        <v>3541</v>
      </c>
      <c r="B27" s="291" t="s">
        <v>159</v>
      </c>
      <c r="C27" s="79">
        <v>2195</v>
      </c>
      <c r="D27" s="91">
        <v>0</v>
      </c>
      <c r="E27" s="421">
        <f>D27/C27*100</f>
        <v>0</v>
      </c>
    </row>
    <row r="28" spans="1:6" s="76" customFormat="1" ht="15" customHeight="1" thickBot="1" x14ac:dyDescent="0.25">
      <c r="A28" s="294">
        <v>4345</v>
      </c>
      <c r="B28" s="424" t="s">
        <v>125</v>
      </c>
      <c r="C28" s="164">
        <v>8500</v>
      </c>
      <c r="D28" s="166">
        <v>0</v>
      </c>
      <c r="E28" s="422">
        <f>D28/C28*100</f>
        <v>0</v>
      </c>
    </row>
    <row r="29" spans="1:6" s="86" customFormat="1" ht="20.100000000000001" customHeight="1" thickBot="1" x14ac:dyDescent="0.3">
      <c r="A29" s="159"/>
      <c r="B29" s="160" t="s">
        <v>63</v>
      </c>
      <c r="C29" s="161">
        <f>SUM(C8:C28)</f>
        <v>164100</v>
      </c>
      <c r="D29" s="165">
        <f>SUM(D8:D28)</f>
        <v>167497</v>
      </c>
      <c r="E29" s="423">
        <f>D29/C29*100</f>
        <v>102.0700792199878</v>
      </c>
      <c r="F29" s="85"/>
    </row>
    <row r="30" spans="1:6" ht="15" customHeight="1" x14ac:dyDescent="0.25">
      <c r="A30" s="87"/>
      <c r="B30" s="87"/>
      <c r="C30" s="88"/>
      <c r="D30" s="89"/>
      <c r="E30" s="365"/>
      <c r="F30" s="8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105</v>
      </c>
      <c r="E4" s="280"/>
    </row>
    <row r="5" spans="1:14" ht="15" customHeight="1" thickBot="1" x14ac:dyDescent="0.3">
      <c r="A5" s="60"/>
      <c r="E5" s="280" t="s">
        <v>0</v>
      </c>
    </row>
    <row r="6" spans="1:14" s="66" customFormat="1" ht="35.25" customHeight="1" thickBot="1" x14ac:dyDescent="0.25">
      <c r="A6" s="279" t="s">
        <v>54</v>
      </c>
      <c r="B6" s="279" t="s">
        <v>55</v>
      </c>
      <c r="C6" s="278" t="s">
        <v>182</v>
      </c>
      <c r="D6" s="277" t="s">
        <v>179</v>
      </c>
      <c r="E6" s="276" t="s">
        <v>180</v>
      </c>
    </row>
    <row r="7" spans="1:14" s="72" customFormat="1" ht="20.100000000000001" customHeight="1" thickBot="1" x14ac:dyDescent="0.3">
      <c r="A7" s="67"/>
      <c r="B7" s="275" t="s">
        <v>56</v>
      </c>
      <c r="C7" s="274"/>
      <c r="D7" s="70"/>
      <c r="E7" s="71"/>
    </row>
    <row r="8" spans="1:14" s="76" customFormat="1" ht="15" customHeight="1" x14ac:dyDescent="0.2">
      <c r="A8" s="73">
        <v>6310</v>
      </c>
      <c r="B8" s="100" t="s">
        <v>104</v>
      </c>
      <c r="C8" s="74">
        <v>400</v>
      </c>
      <c r="D8" s="95">
        <v>400</v>
      </c>
      <c r="E8" s="417">
        <f>D8/C8*100</f>
        <v>100</v>
      </c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6399</v>
      </c>
      <c r="B9" s="99" t="s">
        <v>103</v>
      </c>
      <c r="C9" s="79">
        <v>5000</v>
      </c>
      <c r="D9" s="93">
        <v>20000</v>
      </c>
      <c r="E9" s="418">
        <f>D9/C9*100</f>
        <v>400</v>
      </c>
    </row>
    <row r="10" spans="1:14" s="76" customFormat="1" ht="15" customHeight="1" thickBot="1" x14ac:dyDescent="0.25">
      <c r="A10" s="77">
        <v>6172</v>
      </c>
      <c r="B10" s="99" t="s">
        <v>65</v>
      </c>
      <c r="C10" s="79">
        <v>0</v>
      </c>
      <c r="D10" s="93">
        <v>100</v>
      </c>
      <c r="E10" s="418"/>
    </row>
    <row r="11" spans="1:14" s="86" customFormat="1" ht="20.100000000000001" customHeight="1" thickBot="1" x14ac:dyDescent="0.3">
      <c r="A11" s="81"/>
      <c r="B11" s="82" t="s">
        <v>63</v>
      </c>
      <c r="C11" s="83">
        <f>SUM(C8:C10)</f>
        <v>5400</v>
      </c>
      <c r="D11" s="84">
        <f>SUM(D8:D10)</f>
        <v>20500</v>
      </c>
      <c r="E11" s="419">
        <f>D11/C11*100</f>
        <v>379.62962962962962</v>
      </c>
      <c r="F11" s="85"/>
    </row>
    <row r="12" spans="1:14" ht="15" customHeight="1" x14ac:dyDescent="0.25">
      <c r="A12" s="87"/>
      <c r="B12" s="87"/>
      <c r="C12" s="88"/>
      <c r="D12" s="89"/>
      <c r="E12" s="273"/>
      <c r="F12" s="80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workbookViewId="0">
      <selection activeCell="C1" sqref="C1"/>
    </sheetView>
  </sheetViews>
  <sheetFormatPr defaultRowHeight="12.75" x14ac:dyDescent="0.2"/>
  <cols>
    <col min="1" max="1" width="6.7109375" style="56" customWidth="1"/>
    <col min="2" max="2" width="9.7109375" style="56" customWidth="1"/>
    <col min="3" max="3" width="90.7109375" style="56" customWidth="1"/>
    <col min="4" max="4" width="16.7109375" style="400" customWidth="1"/>
    <col min="5" max="256" width="9.140625" style="56"/>
    <col min="257" max="258" width="9.7109375" style="56" customWidth="1"/>
    <col min="259" max="259" width="97.140625" style="56" customWidth="1"/>
    <col min="260" max="260" width="16.7109375" style="56" customWidth="1"/>
    <col min="261" max="512" width="9.140625" style="56"/>
    <col min="513" max="514" width="9.7109375" style="56" customWidth="1"/>
    <col min="515" max="515" width="97.140625" style="56" customWidth="1"/>
    <col min="516" max="516" width="16.7109375" style="56" customWidth="1"/>
    <col min="517" max="768" width="9.140625" style="56"/>
    <col min="769" max="770" width="9.7109375" style="56" customWidth="1"/>
    <col min="771" max="771" width="97.140625" style="56" customWidth="1"/>
    <col min="772" max="772" width="16.7109375" style="56" customWidth="1"/>
    <col min="773" max="1024" width="9.140625" style="56"/>
    <col min="1025" max="1026" width="9.7109375" style="56" customWidth="1"/>
    <col min="1027" max="1027" width="97.140625" style="56" customWidth="1"/>
    <col min="1028" max="1028" width="16.7109375" style="56" customWidth="1"/>
    <col min="1029" max="1280" width="9.140625" style="56"/>
    <col min="1281" max="1282" width="9.7109375" style="56" customWidth="1"/>
    <col min="1283" max="1283" width="97.140625" style="56" customWidth="1"/>
    <col min="1284" max="1284" width="16.7109375" style="56" customWidth="1"/>
    <col min="1285" max="1536" width="9.140625" style="56"/>
    <col min="1537" max="1538" width="9.7109375" style="56" customWidth="1"/>
    <col min="1539" max="1539" width="97.140625" style="56" customWidth="1"/>
    <col min="1540" max="1540" width="16.7109375" style="56" customWidth="1"/>
    <col min="1541" max="1792" width="9.140625" style="56"/>
    <col min="1793" max="1794" width="9.7109375" style="56" customWidth="1"/>
    <col min="1795" max="1795" width="97.140625" style="56" customWidth="1"/>
    <col min="1796" max="1796" width="16.7109375" style="56" customWidth="1"/>
    <col min="1797" max="2048" width="9.140625" style="56"/>
    <col min="2049" max="2050" width="9.7109375" style="56" customWidth="1"/>
    <col min="2051" max="2051" width="97.140625" style="56" customWidth="1"/>
    <col min="2052" max="2052" width="16.7109375" style="56" customWidth="1"/>
    <col min="2053" max="2304" width="9.140625" style="56"/>
    <col min="2305" max="2306" width="9.7109375" style="56" customWidth="1"/>
    <col min="2307" max="2307" width="97.140625" style="56" customWidth="1"/>
    <col min="2308" max="2308" width="16.7109375" style="56" customWidth="1"/>
    <col min="2309" max="2560" width="9.140625" style="56"/>
    <col min="2561" max="2562" width="9.7109375" style="56" customWidth="1"/>
    <col min="2563" max="2563" width="97.140625" style="56" customWidth="1"/>
    <col min="2564" max="2564" width="16.7109375" style="56" customWidth="1"/>
    <col min="2565" max="2816" width="9.140625" style="56"/>
    <col min="2817" max="2818" width="9.7109375" style="56" customWidth="1"/>
    <col min="2819" max="2819" width="97.140625" style="56" customWidth="1"/>
    <col min="2820" max="2820" width="16.7109375" style="56" customWidth="1"/>
    <col min="2821" max="3072" width="9.140625" style="56"/>
    <col min="3073" max="3074" width="9.7109375" style="56" customWidth="1"/>
    <col min="3075" max="3075" width="97.140625" style="56" customWidth="1"/>
    <col min="3076" max="3076" width="16.7109375" style="56" customWidth="1"/>
    <col min="3077" max="3328" width="9.140625" style="56"/>
    <col min="3329" max="3330" width="9.7109375" style="56" customWidth="1"/>
    <col min="3331" max="3331" width="97.140625" style="56" customWidth="1"/>
    <col min="3332" max="3332" width="16.7109375" style="56" customWidth="1"/>
    <col min="3333" max="3584" width="9.140625" style="56"/>
    <col min="3585" max="3586" width="9.7109375" style="56" customWidth="1"/>
    <col min="3587" max="3587" width="97.140625" style="56" customWidth="1"/>
    <col min="3588" max="3588" width="16.7109375" style="56" customWidth="1"/>
    <col min="3589" max="3840" width="9.140625" style="56"/>
    <col min="3841" max="3842" width="9.7109375" style="56" customWidth="1"/>
    <col min="3843" max="3843" width="97.140625" style="56" customWidth="1"/>
    <col min="3844" max="3844" width="16.7109375" style="56" customWidth="1"/>
    <col min="3845" max="4096" width="9.140625" style="56"/>
    <col min="4097" max="4098" width="9.7109375" style="56" customWidth="1"/>
    <col min="4099" max="4099" width="97.140625" style="56" customWidth="1"/>
    <col min="4100" max="4100" width="16.7109375" style="56" customWidth="1"/>
    <col min="4101" max="4352" width="9.140625" style="56"/>
    <col min="4353" max="4354" width="9.7109375" style="56" customWidth="1"/>
    <col min="4355" max="4355" width="97.140625" style="56" customWidth="1"/>
    <col min="4356" max="4356" width="16.7109375" style="56" customWidth="1"/>
    <col min="4357" max="4608" width="9.140625" style="56"/>
    <col min="4609" max="4610" width="9.7109375" style="56" customWidth="1"/>
    <col min="4611" max="4611" width="97.140625" style="56" customWidth="1"/>
    <col min="4612" max="4612" width="16.7109375" style="56" customWidth="1"/>
    <col min="4613" max="4864" width="9.140625" style="56"/>
    <col min="4865" max="4866" width="9.7109375" style="56" customWidth="1"/>
    <col min="4867" max="4867" width="97.140625" style="56" customWidth="1"/>
    <col min="4868" max="4868" width="16.7109375" style="56" customWidth="1"/>
    <col min="4869" max="5120" width="9.140625" style="56"/>
    <col min="5121" max="5122" width="9.7109375" style="56" customWidth="1"/>
    <col min="5123" max="5123" width="97.140625" style="56" customWidth="1"/>
    <col min="5124" max="5124" width="16.7109375" style="56" customWidth="1"/>
    <col min="5125" max="5376" width="9.140625" style="56"/>
    <col min="5377" max="5378" width="9.7109375" style="56" customWidth="1"/>
    <col min="5379" max="5379" width="97.140625" style="56" customWidth="1"/>
    <col min="5380" max="5380" width="16.7109375" style="56" customWidth="1"/>
    <col min="5381" max="5632" width="9.140625" style="56"/>
    <col min="5633" max="5634" width="9.7109375" style="56" customWidth="1"/>
    <col min="5635" max="5635" width="97.140625" style="56" customWidth="1"/>
    <col min="5636" max="5636" width="16.7109375" style="56" customWidth="1"/>
    <col min="5637" max="5888" width="9.140625" style="56"/>
    <col min="5889" max="5890" width="9.7109375" style="56" customWidth="1"/>
    <col min="5891" max="5891" width="97.140625" style="56" customWidth="1"/>
    <col min="5892" max="5892" width="16.7109375" style="56" customWidth="1"/>
    <col min="5893" max="6144" width="9.140625" style="56"/>
    <col min="6145" max="6146" width="9.7109375" style="56" customWidth="1"/>
    <col min="6147" max="6147" width="97.140625" style="56" customWidth="1"/>
    <col min="6148" max="6148" width="16.7109375" style="56" customWidth="1"/>
    <col min="6149" max="6400" width="9.140625" style="56"/>
    <col min="6401" max="6402" width="9.7109375" style="56" customWidth="1"/>
    <col min="6403" max="6403" width="97.140625" style="56" customWidth="1"/>
    <col min="6404" max="6404" width="16.7109375" style="56" customWidth="1"/>
    <col min="6405" max="6656" width="9.140625" style="56"/>
    <col min="6657" max="6658" width="9.7109375" style="56" customWidth="1"/>
    <col min="6659" max="6659" width="97.140625" style="56" customWidth="1"/>
    <col min="6660" max="6660" width="16.7109375" style="56" customWidth="1"/>
    <col min="6661" max="6912" width="9.140625" style="56"/>
    <col min="6913" max="6914" width="9.7109375" style="56" customWidth="1"/>
    <col min="6915" max="6915" width="97.140625" style="56" customWidth="1"/>
    <col min="6916" max="6916" width="16.7109375" style="56" customWidth="1"/>
    <col min="6917" max="7168" width="9.140625" style="56"/>
    <col min="7169" max="7170" width="9.7109375" style="56" customWidth="1"/>
    <col min="7171" max="7171" width="97.140625" style="56" customWidth="1"/>
    <col min="7172" max="7172" width="16.7109375" style="56" customWidth="1"/>
    <col min="7173" max="7424" width="9.140625" style="56"/>
    <col min="7425" max="7426" width="9.7109375" style="56" customWidth="1"/>
    <col min="7427" max="7427" width="97.140625" style="56" customWidth="1"/>
    <col min="7428" max="7428" width="16.7109375" style="56" customWidth="1"/>
    <col min="7429" max="7680" width="9.140625" style="56"/>
    <col min="7681" max="7682" width="9.7109375" style="56" customWidth="1"/>
    <col min="7683" max="7683" width="97.140625" style="56" customWidth="1"/>
    <col min="7684" max="7684" width="16.7109375" style="56" customWidth="1"/>
    <col min="7685" max="7936" width="9.140625" style="56"/>
    <col min="7937" max="7938" width="9.7109375" style="56" customWidth="1"/>
    <col min="7939" max="7939" width="97.140625" style="56" customWidth="1"/>
    <col min="7940" max="7940" width="16.7109375" style="56" customWidth="1"/>
    <col min="7941" max="8192" width="9.140625" style="56"/>
    <col min="8193" max="8194" width="9.7109375" style="56" customWidth="1"/>
    <col min="8195" max="8195" width="97.140625" style="56" customWidth="1"/>
    <col min="8196" max="8196" width="16.7109375" style="56" customWidth="1"/>
    <col min="8197" max="8448" width="9.140625" style="56"/>
    <col min="8449" max="8450" width="9.7109375" style="56" customWidth="1"/>
    <col min="8451" max="8451" width="97.140625" style="56" customWidth="1"/>
    <col min="8452" max="8452" width="16.7109375" style="56" customWidth="1"/>
    <col min="8453" max="8704" width="9.140625" style="56"/>
    <col min="8705" max="8706" width="9.7109375" style="56" customWidth="1"/>
    <col min="8707" max="8707" width="97.140625" style="56" customWidth="1"/>
    <col min="8708" max="8708" width="16.7109375" style="56" customWidth="1"/>
    <col min="8709" max="8960" width="9.140625" style="56"/>
    <col min="8961" max="8962" width="9.7109375" style="56" customWidth="1"/>
    <col min="8963" max="8963" width="97.140625" style="56" customWidth="1"/>
    <col min="8964" max="8964" width="16.7109375" style="56" customWidth="1"/>
    <col min="8965" max="9216" width="9.140625" style="56"/>
    <col min="9217" max="9218" width="9.7109375" style="56" customWidth="1"/>
    <col min="9219" max="9219" width="97.140625" style="56" customWidth="1"/>
    <col min="9220" max="9220" width="16.7109375" style="56" customWidth="1"/>
    <col min="9221" max="9472" width="9.140625" style="56"/>
    <col min="9473" max="9474" width="9.7109375" style="56" customWidth="1"/>
    <col min="9475" max="9475" width="97.140625" style="56" customWidth="1"/>
    <col min="9476" max="9476" width="16.7109375" style="56" customWidth="1"/>
    <col min="9477" max="9728" width="9.140625" style="56"/>
    <col min="9729" max="9730" width="9.7109375" style="56" customWidth="1"/>
    <col min="9731" max="9731" width="97.140625" style="56" customWidth="1"/>
    <col min="9732" max="9732" width="16.7109375" style="56" customWidth="1"/>
    <col min="9733" max="9984" width="9.140625" style="56"/>
    <col min="9985" max="9986" width="9.7109375" style="56" customWidth="1"/>
    <col min="9987" max="9987" width="97.140625" style="56" customWidth="1"/>
    <col min="9988" max="9988" width="16.7109375" style="56" customWidth="1"/>
    <col min="9989" max="10240" width="9.140625" style="56"/>
    <col min="10241" max="10242" width="9.7109375" style="56" customWidth="1"/>
    <col min="10243" max="10243" width="97.140625" style="56" customWidth="1"/>
    <col min="10244" max="10244" width="16.7109375" style="56" customWidth="1"/>
    <col min="10245" max="10496" width="9.140625" style="56"/>
    <col min="10497" max="10498" width="9.7109375" style="56" customWidth="1"/>
    <col min="10499" max="10499" width="97.140625" style="56" customWidth="1"/>
    <col min="10500" max="10500" width="16.7109375" style="56" customWidth="1"/>
    <col min="10501" max="10752" width="9.140625" style="56"/>
    <col min="10753" max="10754" width="9.7109375" style="56" customWidth="1"/>
    <col min="10755" max="10755" width="97.140625" style="56" customWidth="1"/>
    <col min="10756" max="10756" width="16.7109375" style="56" customWidth="1"/>
    <col min="10757" max="11008" width="9.140625" style="56"/>
    <col min="11009" max="11010" width="9.7109375" style="56" customWidth="1"/>
    <col min="11011" max="11011" width="97.140625" style="56" customWidth="1"/>
    <col min="11012" max="11012" width="16.7109375" style="56" customWidth="1"/>
    <col min="11013" max="11264" width="9.140625" style="56"/>
    <col min="11265" max="11266" width="9.7109375" style="56" customWidth="1"/>
    <col min="11267" max="11267" width="97.140625" style="56" customWidth="1"/>
    <col min="11268" max="11268" width="16.7109375" style="56" customWidth="1"/>
    <col min="11269" max="11520" width="9.140625" style="56"/>
    <col min="11521" max="11522" width="9.7109375" style="56" customWidth="1"/>
    <col min="11523" max="11523" width="97.140625" style="56" customWidth="1"/>
    <col min="11524" max="11524" width="16.7109375" style="56" customWidth="1"/>
    <col min="11525" max="11776" width="9.140625" style="56"/>
    <col min="11777" max="11778" width="9.7109375" style="56" customWidth="1"/>
    <col min="11779" max="11779" width="97.140625" style="56" customWidth="1"/>
    <col min="11780" max="11780" width="16.7109375" style="56" customWidth="1"/>
    <col min="11781" max="12032" width="9.140625" style="56"/>
    <col min="12033" max="12034" width="9.7109375" style="56" customWidth="1"/>
    <col min="12035" max="12035" width="97.140625" style="56" customWidth="1"/>
    <col min="12036" max="12036" width="16.7109375" style="56" customWidth="1"/>
    <col min="12037" max="12288" width="9.140625" style="56"/>
    <col min="12289" max="12290" width="9.7109375" style="56" customWidth="1"/>
    <col min="12291" max="12291" width="97.140625" style="56" customWidth="1"/>
    <col min="12292" max="12292" width="16.7109375" style="56" customWidth="1"/>
    <col min="12293" max="12544" width="9.140625" style="56"/>
    <col min="12545" max="12546" width="9.7109375" style="56" customWidth="1"/>
    <col min="12547" max="12547" width="97.140625" style="56" customWidth="1"/>
    <col min="12548" max="12548" width="16.7109375" style="56" customWidth="1"/>
    <col min="12549" max="12800" width="9.140625" style="56"/>
    <col min="12801" max="12802" width="9.7109375" style="56" customWidth="1"/>
    <col min="12803" max="12803" width="97.140625" style="56" customWidth="1"/>
    <col min="12804" max="12804" width="16.7109375" style="56" customWidth="1"/>
    <col min="12805" max="13056" width="9.140625" style="56"/>
    <col min="13057" max="13058" width="9.7109375" style="56" customWidth="1"/>
    <col min="13059" max="13059" width="97.140625" style="56" customWidth="1"/>
    <col min="13060" max="13060" width="16.7109375" style="56" customWidth="1"/>
    <col min="13061" max="13312" width="9.140625" style="56"/>
    <col min="13313" max="13314" width="9.7109375" style="56" customWidth="1"/>
    <col min="13315" max="13315" width="97.140625" style="56" customWidth="1"/>
    <col min="13316" max="13316" width="16.7109375" style="56" customWidth="1"/>
    <col min="13317" max="13568" width="9.140625" style="56"/>
    <col min="13569" max="13570" width="9.7109375" style="56" customWidth="1"/>
    <col min="13571" max="13571" width="97.140625" style="56" customWidth="1"/>
    <col min="13572" max="13572" width="16.7109375" style="56" customWidth="1"/>
    <col min="13573" max="13824" width="9.140625" style="56"/>
    <col min="13825" max="13826" width="9.7109375" style="56" customWidth="1"/>
    <col min="13827" max="13827" width="97.140625" style="56" customWidth="1"/>
    <col min="13828" max="13828" width="16.7109375" style="56" customWidth="1"/>
    <col min="13829" max="14080" width="9.140625" style="56"/>
    <col min="14081" max="14082" width="9.7109375" style="56" customWidth="1"/>
    <col min="14083" max="14083" width="97.140625" style="56" customWidth="1"/>
    <col min="14084" max="14084" width="16.7109375" style="56" customWidth="1"/>
    <col min="14085" max="14336" width="9.140625" style="56"/>
    <col min="14337" max="14338" width="9.7109375" style="56" customWidth="1"/>
    <col min="14339" max="14339" width="97.140625" style="56" customWidth="1"/>
    <col min="14340" max="14340" width="16.7109375" style="56" customWidth="1"/>
    <col min="14341" max="14592" width="9.140625" style="56"/>
    <col min="14593" max="14594" width="9.7109375" style="56" customWidth="1"/>
    <col min="14595" max="14595" width="97.140625" style="56" customWidth="1"/>
    <col min="14596" max="14596" width="16.7109375" style="56" customWidth="1"/>
    <col min="14597" max="14848" width="9.140625" style="56"/>
    <col min="14849" max="14850" width="9.7109375" style="56" customWidth="1"/>
    <col min="14851" max="14851" width="97.140625" style="56" customWidth="1"/>
    <col min="14852" max="14852" width="16.7109375" style="56" customWidth="1"/>
    <col min="14853" max="15104" width="9.140625" style="56"/>
    <col min="15105" max="15106" width="9.7109375" style="56" customWidth="1"/>
    <col min="15107" max="15107" width="97.140625" style="56" customWidth="1"/>
    <col min="15108" max="15108" width="16.7109375" style="56" customWidth="1"/>
    <col min="15109" max="15360" width="9.140625" style="56"/>
    <col min="15361" max="15362" width="9.7109375" style="56" customWidth="1"/>
    <col min="15363" max="15363" width="97.140625" style="56" customWidth="1"/>
    <col min="15364" max="15364" width="16.7109375" style="56" customWidth="1"/>
    <col min="15365" max="15616" width="9.140625" style="56"/>
    <col min="15617" max="15618" width="9.7109375" style="56" customWidth="1"/>
    <col min="15619" max="15619" width="97.140625" style="56" customWidth="1"/>
    <col min="15620" max="15620" width="16.7109375" style="56" customWidth="1"/>
    <col min="15621" max="15872" width="9.140625" style="56"/>
    <col min="15873" max="15874" width="9.7109375" style="56" customWidth="1"/>
    <col min="15875" max="15875" width="97.140625" style="56" customWidth="1"/>
    <col min="15876" max="15876" width="16.7109375" style="56" customWidth="1"/>
    <col min="15877" max="16128" width="9.140625" style="56"/>
    <col min="16129" max="16130" width="9.7109375" style="56" customWidth="1"/>
    <col min="16131" max="16131" width="97.140625" style="56" customWidth="1"/>
    <col min="16132" max="16132" width="16.7109375" style="56" customWidth="1"/>
    <col min="16133" max="16384" width="9.140625" style="56"/>
  </cols>
  <sheetData>
    <row r="2" spans="1:13" ht="20.25" customHeight="1" x14ac:dyDescent="0.25">
      <c r="A2" s="536" t="s">
        <v>308</v>
      </c>
      <c r="B2" s="536"/>
      <c r="C2" s="542"/>
      <c r="D2" s="542"/>
    </row>
    <row r="4" spans="1:13" ht="20.100000000000001" customHeight="1" x14ac:dyDescent="0.25">
      <c r="A4" s="60" t="s">
        <v>307</v>
      </c>
      <c r="B4" s="60"/>
    </row>
    <row r="5" spans="1:13" ht="15" customHeight="1" thickBot="1" x14ac:dyDescent="0.3">
      <c r="A5" s="60"/>
      <c r="B5" s="60"/>
      <c r="D5" s="401" t="s">
        <v>0</v>
      </c>
    </row>
    <row r="6" spans="1:13" s="66" customFormat="1" ht="35.25" customHeight="1" thickBot="1" x14ac:dyDescent="0.25">
      <c r="A6" s="394" t="s">
        <v>54</v>
      </c>
      <c r="B6" s="395" t="s">
        <v>306</v>
      </c>
      <c r="C6" s="394" t="s">
        <v>305</v>
      </c>
      <c r="D6" s="402" t="s">
        <v>179</v>
      </c>
    </row>
    <row r="7" spans="1:13" s="72" customFormat="1" ht="20.100000000000001" customHeight="1" thickBot="1" x14ac:dyDescent="0.3">
      <c r="A7" s="67"/>
      <c r="B7" s="389" t="s">
        <v>304</v>
      </c>
      <c r="D7" s="403"/>
    </row>
    <row r="8" spans="1:13" s="76" customFormat="1" ht="15" customHeight="1" x14ac:dyDescent="0.2">
      <c r="A8" s="73" t="s">
        <v>303</v>
      </c>
      <c r="B8" s="396" t="s">
        <v>23</v>
      </c>
      <c r="C8" s="524" t="s">
        <v>302</v>
      </c>
      <c r="D8" s="404">
        <v>1000</v>
      </c>
      <c r="E8" s="75"/>
      <c r="F8" s="75"/>
      <c r="G8" s="75"/>
      <c r="H8" s="75"/>
      <c r="I8" s="75"/>
      <c r="J8" s="75"/>
      <c r="K8" s="75"/>
      <c r="L8" s="75"/>
      <c r="M8" s="75"/>
    </row>
    <row r="9" spans="1:13" s="76" customFormat="1" ht="15" customHeight="1" x14ac:dyDescent="0.2">
      <c r="A9" s="77" t="s">
        <v>291</v>
      </c>
      <c r="B9" s="393" t="s">
        <v>294</v>
      </c>
      <c r="C9" s="525" t="s">
        <v>301</v>
      </c>
      <c r="D9" s="405">
        <v>5000</v>
      </c>
      <c r="E9" s="75"/>
    </row>
    <row r="10" spans="1:13" s="76" customFormat="1" ht="15" customHeight="1" x14ac:dyDescent="0.2">
      <c r="A10" s="77" t="s">
        <v>291</v>
      </c>
      <c r="B10" s="393" t="s">
        <v>294</v>
      </c>
      <c r="C10" s="525" t="s">
        <v>300</v>
      </c>
      <c r="D10" s="405">
        <v>7500</v>
      </c>
      <c r="E10" s="75"/>
    </row>
    <row r="11" spans="1:13" s="76" customFormat="1" ht="15" customHeight="1" x14ac:dyDescent="0.2">
      <c r="A11" s="77" t="s">
        <v>291</v>
      </c>
      <c r="B11" s="393" t="s">
        <v>294</v>
      </c>
      <c r="C11" s="525" t="s">
        <v>299</v>
      </c>
      <c r="D11" s="405">
        <v>350</v>
      </c>
      <c r="E11" s="75"/>
    </row>
    <row r="12" spans="1:13" s="76" customFormat="1" ht="15" customHeight="1" x14ac:dyDescent="0.2">
      <c r="A12" s="77" t="s">
        <v>291</v>
      </c>
      <c r="B12" s="393" t="s">
        <v>294</v>
      </c>
      <c r="C12" s="525" t="s">
        <v>298</v>
      </c>
      <c r="D12" s="405">
        <v>3400</v>
      </c>
      <c r="E12" s="75"/>
    </row>
    <row r="13" spans="1:13" s="76" customFormat="1" ht="15" customHeight="1" x14ac:dyDescent="0.2">
      <c r="A13" s="77" t="s">
        <v>291</v>
      </c>
      <c r="B13" s="393" t="s">
        <v>294</v>
      </c>
      <c r="C13" s="525" t="s">
        <v>297</v>
      </c>
      <c r="D13" s="406">
        <v>2200</v>
      </c>
      <c r="E13" s="75"/>
    </row>
    <row r="14" spans="1:13" s="76" customFormat="1" ht="15" customHeight="1" x14ac:dyDescent="0.2">
      <c r="A14" s="77" t="s">
        <v>291</v>
      </c>
      <c r="B14" s="393" t="s">
        <v>294</v>
      </c>
      <c r="C14" s="525" t="s">
        <v>296</v>
      </c>
      <c r="D14" s="406">
        <v>7500</v>
      </c>
      <c r="E14" s="75"/>
    </row>
    <row r="15" spans="1:13" s="76" customFormat="1" ht="15" customHeight="1" x14ac:dyDescent="0.2">
      <c r="A15" s="77" t="s">
        <v>291</v>
      </c>
      <c r="B15" s="393" t="s">
        <v>294</v>
      </c>
      <c r="C15" s="525" t="s">
        <v>295</v>
      </c>
      <c r="D15" s="406">
        <v>350</v>
      </c>
      <c r="E15" s="75"/>
    </row>
    <row r="16" spans="1:13" s="76" customFormat="1" ht="15" customHeight="1" x14ac:dyDescent="0.2">
      <c r="A16" s="77" t="s">
        <v>291</v>
      </c>
      <c r="B16" s="393" t="s">
        <v>294</v>
      </c>
      <c r="C16" s="525" t="s">
        <v>293</v>
      </c>
      <c r="D16" s="406">
        <v>800</v>
      </c>
      <c r="E16" s="75"/>
    </row>
    <row r="17" spans="1:5" s="76" customFormat="1" ht="15" customHeight="1" x14ac:dyDescent="0.2">
      <c r="A17" s="77" t="s">
        <v>291</v>
      </c>
      <c r="B17" s="393" t="s">
        <v>290</v>
      </c>
      <c r="C17" s="525" t="s">
        <v>292</v>
      </c>
      <c r="D17" s="406">
        <v>500</v>
      </c>
      <c r="E17" s="75"/>
    </row>
    <row r="18" spans="1:5" s="76" customFormat="1" ht="15" customHeight="1" x14ac:dyDescent="0.2">
      <c r="A18" s="77" t="s">
        <v>291</v>
      </c>
      <c r="B18" s="393" t="s">
        <v>290</v>
      </c>
      <c r="C18" s="525" t="s">
        <v>289</v>
      </c>
      <c r="D18" s="406">
        <v>700</v>
      </c>
      <c r="E18" s="75"/>
    </row>
    <row r="19" spans="1:5" s="76" customFormat="1" ht="15" customHeight="1" x14ac:dyDescent="0.2">
      <c r="A19" s="77" t="s">
        <v>214</v>
      </c>
      <c r="B19" s="393" t="s">
        <v>213</v>
      </c>
      <c r="C19" s="525" t="s">
        <v>288</v>
      </c>
      <c r="D19" s="406">
        <v>5000</v>
      </c>
      <c r="E19" s="75"/>
    </row>
    <row r="20" spans="1:5" s="76" customFormat="1" ht="15" customHeight="1" x14ac:dyDescent="0.2">
      <c r="A20" s="77" t="s">
        <v>214</v>
      </c>
      <c r="B20" s="393" t="s">
        <v>213</v>
      </c>
      <c r="C20" s="525" t="s">
        <v>287</v>
      </c>
      <c r="D20" s="406">
        <v>30000</v>
      </c>
      <c r="E20" s="75"/>
    </row>
    <row r="21" spans="1:5" s="76" customFormat="1" ht="15" customHeight="1" x14ac:dyDescent="0.2">
      <c r="A21" s="77" t="s">
        <v>286</v>
      </c>
      <c r="B21" s="393" t="s">
        <v>26</v>
      </c>
      <c r="C21" s="525" t="s">
        <v>285</v>
      </c>
      <c r="D21" s="406">
        <v>6254.68</v>
      </c>
      <c r="E21" s="75"/>
    </row>
    <row r="22" spans="1:5" s="76" customFormat="1" ht="25.5" x14ac:dyDescent="0.2">
      <c r="A22" s="77" t="s">
        <v>279</v>
      </c>
      <c r="B22" s="393" t="s">
        <v>28</v>
      </c>
      <c r="C22" s="525" t="s">
        <v>284</v>
      </c>
      <c r="D22" s="406">
        <v>9925.9500000000007</v>
      </c>
      <c r="E22" s="75"/>
    </row>
    <row r="23" spans="1:5" s="76" customFormat="1" ht="15" customHeight="1" x14ac:dyDescent="0.2">
      <c r="A23" s="77" t="s">
        <v>279</v>
      </c>
      <c r="B23" s="393" t="s">
        <v>28</v>
      </c>
      <c r="C23" s="525" t="s">
        <v>283</v>
      </c>
      <c r="D23" s="406">
        <v>200</v>
      </c>
      <c r="E23" s="75"/>
    </row>
    <row r="24" spans="1:5" s="76" customFormat="1" ht="25.5" x14ac:dyDescent="0.2">
      <c r="A24" s="77" t="s">
        <v>279</v>
      </c>
      <c r="B24" s="393" t="s">
        <v>28</v>
      </c>
      <c r="C24" s="525" t="s">
        <v>282</v>
      </c>
      <c r="D24" s="406">
        <v>3000</v>
      </c>
      <c r="E24" s="75"/>
    </row>
    <row r="25" spans="1:5" s="76" customFormat="1" ht="15" customHeight="1" x14ac:dyDescent="0.2">
      <c r="A25" s="77" t="s">
        <v>279</v>
      </c>
      <c r="B25" s="393" t="s">
        <v>28</v>
      </c>
      <c r="C25" s="525" t="s">
        <v>281</v>
      </c>
      <c r="D25" s="406">
        <v>750</v>
      </c>
      <c r="E25" s="75"/>
    </row>
    <row r="26" spans="1:5" s="76" customFormat="1" ht="15" customHeight="1" x14ac:dyDescent="0.2">
      <c r="A26" s="77" t="s">
        <v>279</v>
      </c>
      <c r="B26" s="393" t="s">
        <v>28</v>
      </c>
      <c r="C26" s="525" t="s">
        <v>280</v>
      </c>
      <c r="D26" s="406">
        <v>350</v>
      </c>
      <c r="E26" s="75"/>
    </row>
    <row r="27" spans="1:5" s="76" customFormat="1" ht="15" customHeight="1" x14ac:dyDescent="0.2">
      <c r="A27" s="77" t="s">
        <v>279</v>
      </c>
      <c r="B27" s="393" t="s">
        <v>28</v>
      </c>
      <c r="C27" s="525" t="s">
        <v>278</v>
      </c>
      <c r="D27" s="406">
        <v>750</v>
      </c>
      <c r="E27" s="75"/>
    </row>
    <row r="28" spans="1:5" s="76" customFormat="1" ht="25.5" x14ac:dyDescent="0.2">
      <c r="A28" s="77">
        <v>3315</v>
      </c>
      <c r="B28" s="393" t="s">
        <v>28</v>
      </c>
      <c r="C28" s="525" t="s">
        <v>315</v>
      </c>
      <c r="D28" s="406">
        <v>15730</v>
      </c>
      <c r="E28" s="75"/>
    </row>
    <row r="29" spans="1:5" s="76" customFormat="1" ht="25.5" x14ac:dyDescent="0.2">
      <c r="A29" s="77" t="s">
        <v>274</v>
      </c>
      <c r="B29" s="393" t="s">
        <v>215</v>
      </c>
      <c r="C29" s="525" t="s">
        <v>277</v>
      </c>
      <c r="D29" s="406">
        <v>55711.12</v>
      </c>
      <c r="E29" s="75"/>
    </row>
    <row r="30" spans="1:5" s="76" customFormat="1" ht="25.5" x14ac:dyDescent="0.2">
      <c r="A30" s="77" t="s">
        <v>274</v>
      </c>
      <c r="B30" s="393" t="s">
        <v>215</v>
      </c>
      <c r="C30" s="525" t="s">
        <v>276</v>
      </c>
      <c r="D30" s="406">
        <v>20000</v>
      </c>
      <c r="E30" s="75"/>
    </row>
    <row r="31" spans="1:5" s="76" customFormat="1" ht="25.5" x14ac:dyDescent="0.2">
      <c r="A31" s="77" t="s">
        <v>274</v>
      </c>
      <c r="B31" s="393" t="s">
        <v>215</v>
      </c>
      <c r="C31" s="525" t="s">
        <v>275</v>
      </c>
      <c r="D31" s="406">
        <v>0.28000000000000003</v>
      </c>
      <c r="E31" s="75"/>
    </row>
    <row r="32" spans="1:5" s="76" customFormat="1" ht="15" customHeight="1" x14ac:dyDescent="0.2">
      <c r="A32" s="77" t="s">
        <v>274</v>
      </c>
      <c r="B32" s="393" t="s">
        <v>215</v>
      </c>
      <c r="C32" s="525" t="s">
        <v>264</v>
      </c>
      <c r="D32" s="406">
        <v>31647.25</v>
      </c>
      <c r="E32" s="75"/>
    </row>
    <row r="33" spans="1:5" s="76" customFormat="1" ht="15" customHeight="1" x14ac:dyDescent="0.2">
      <c r="A33" s="77">
        <v>3522</v>
      </c>
      <c r="B33" s="393" t="s">
        <v>215</v>
      </c>
      <c r="C33" s="525" t="s">
        <v>263</v>
      </c>
      <c r="D33" s="406">
        <v>635</v>
      </c>
      <c r="E33" s="75"/>
    </row>
    <row r="34" spans="1:5" s="76" customFormat="1" ht="15" customHeight="1" x14ac:dyDescent="0.2">
      <c r="A34" s="77" t="s">
        <v>274</v>
      </c>
      <c r="B34" s="393" t="s">
        <v>215</v>
      </c>
      <c r="C34" s="525" t="s">
        <v>262</v>
      </c>
      <c r="D34" s="406">
        <v>38500</v>
      </c>
      <c r="E34" s="75"/>
    </row>
    <row r="35" spans="1:5" s="76" customFormat="1" ht="15" customHeight="1" x14ac:dyDescent="0.2">
      <c r="A35" s="77" t="s">
        <v>272</v>
      </c>
      <c r="B35" s="393" t="s">
        <v>215</v>
      </c>
      <c r="C35" s="525" t="s">
        <v>273</v>
      </c>
      <c r="D35" s="406">
        <v>228.89</v>
      </c>
      <c r="E35" s="75"/>
    </row>
    <row r="36" spans="1:5" s="76" customFormat="1" ht="15" customHeight="1" x14ac:dyDescent="0.2">
      <c r="A36" s="77" t="s">
        <v>272</v>
      </c>
      <c r="B36" s="393" t="s">
        <v>215</v>
      </c>
      <c r="C36" s="525" t="s">
        <v>271</v>
      </c>
      <c r="D36" s="406">
        <v>96.9</v>
      </c>
      <c r="E36" s="75"/>
    </row>
    <row r="37" spans="1:5" s="76" customFormat="1" ht="15" customHeight="1" x14ac:dyDescent="0.2">
      <c r="A37" s="77">
        <v>3522</v>
      </c>
      <c r="B37" s="393" t="s">
        <v>215</v>
      </c>
      <c r="C37" s="525" t="s">
        <v>314</v>
      </c>
      <c r="D37" s="405">
        <v>30000</v>
      </c>
      <c r="E37" s="75"/>
    </row>
    <row r="38" spans="1:5" s="76" customFormat="1" ht="15" customHeight="1" x14ac:dyDescent="0.2">
      <c r="A38" s="77">
        <v>3522</v>
      </c>
      <c r="B38" s="393" t="s">
        <v>215</v>
      </c>
      <c r="C38" s="525" t="s">
        <v>313</v>
      </c>
      <c r="D38" s="405">
        <v>15000</v>
      </c>
      <c r="E38" s="75"/>
    </row>
    <row r="39" spans="1:5" s="76" customFormat="1" ht="15" customHeight="1" x14ac:dyDescent="0.2">
      <c r="A39" s="77">
        <v>3522</v>
      </c>
      <c r="B39" s="393" t="s">
        <v>215</v>
      </c>
      <c r="C39" s="525" t="s">
        <v>312</v>
      </c>
      <c r="D39" s="405">
        <v>12093</v>
      </c>
      <c r="E39" s="75"/>
    </row>
    <row r="40" spans="1:5" s="76" customFormat="1" ht="15" customHeight="1" x14ac:dyDescent="0.2">
      <c r="A40" s="77">
        <v>3522</v>
      </c>
      <c r="B40" s="393" t="s">
        <v>215</v>
      </c>
      <c r="C40" s="525" t="s">
        <v>311</v>
      </c>
      <c r="D40" s="406">
        <v>30490</v>
      </c>
      <c r="E40" s="75"/>
    </row>
    <row r="41" spans="1:5" s="76" customFormat="1" ht="15" customHeight="1" x14ac:dyDescent="0.2">
      <c r="A41" s="77">
        <v>3522</v>
      </c>
      <c r="B41" s="393" t="s">
        <v>215</v>
      </c>
      <c r="C41" s="525" t="s">
        <v>310</v>
      </c>
      <c r="D41" s="406">
        <v>474.88</v>
      </c>
      <c r="E41" s="75"/>
    </row>
    <row r="42" spans="1:5" s="76" customFormat="1" ht="15" customHeight="1" x14ac:dyDescent="0.2">
      <c r="A42" s="77" t="s">
        <v>270</v>
      </c>
      <c r="B42" s="393" t="s">
        <v>30</v>
      </c>
      <c r="C42" s="525" t="s">
        <v>269</v>
      </c>
      <c r="D42" s="406">
        <v>591.11307999999997</v>
      </c>
      <c r="E42" s="75"/>
    </row>
    <row r="43" spans="1:5" s="76" customFormat="1" ht="15" customHeight="1" thickBot="1" x14ac:dyDescent="0.25">
      <c r="A43" s="269">
        <v>6409</v>
      </c>
      <c r="B43" s="392" t="s">
        <v>217</v>
      </c>
      <c r="C43" s="526" t="s">
        <v>268</v>
      </c>
      <c r="D43" s="407">
        <v>3270.94</v>
      </c>
      <c r="E43" s="75"/>
    </row>
    <row r="44" spans="1:5" s="86" customFormat="1" ht="20.100000000000001" customHeight="1" thickBot="1" x14ac:dyDescent="0.3">
      <c r="A44" s="388"/>
      <c r="B44" s="387" t="s">
        <v>63</v>
      </c>
      <c r="C44" s="387"/>
      <c r="D44" s="408">
        <f>SUM(D8:D43)</f>
        <v>340000.00307999999</v>
      </c>
      <c r="E44" s="85"/>
    </row>
    <row r="46" spans="1:5" ht="16.5" thickBot="1" x14ac:dyDescent="0.3">
      <c r="B46" s="389" t="s">
        <v>237</v>
      </c>
      <c r="C46" s="523"/>
      <c r="D46" s="409"/>
    </row>
    <row r="47" spans="1:5" s="253" customFormat="1" ht="15" customHeight="1" thickBot="1" x14ac:dyDescent="0.25">
      <c r="A47" s="388"/>
      <c r="B47" s="391"/>
      <c r="C47" s="527" t="s">
        <v>309</v>
      </c>
      <c r="D47" s="410">
        <v>150000</v>
      </c>
      <c r="E47" s="226"/>
    </row>
    <row r="48" spans="1:5" s="86" customFormat="1" ht="16.5" thickBot="1" x14ac:dyDescent="0.3">
      <c r="A48" s="388"/>
      <c r="B48" s="387" t="s">
        <v>63</v>
      </c>
      <c r="C48" s="387"/>
      <c r="D48" s="408">
        <v>150000</v>
      </c>
      <c r="E48" s="85"/>
    </row>
    <row r="49" spans="1:13" s="86" customFormat="1" ht="16.5" thickBot="1" x14ac:dyDescent="0.3">
      <c r="A49" s="390"/>
      <c r="B49" s="239"/>
      <c r="C49" s="239"/>
      <c r="D49" s="249"/>
      <c r="E49" s="85"/>
    </row>
    <row r="50" spans="1:13" ht="16.5" thickBot="1" x14ac:dyDescent="0.3">
      <c r="A50" s="81" t="s">
        <v>267</v>
      </c>
      <c r="B50" s="398"/>
      <c r="C50" s="399"/>
      <c r="D50" s="408">
        <f>D48+D44</f>
        <v>490000.00307999999</v>
      </c>
    </row>
    <row r="52" spans="1:13" ht="16.5" thickBot="1" x14ac:dyDescent="0.3">
      <c r="B52" s="389" t="s">
        <v>266</v>
      </c>
      <c r="C52" s="523"/>
      <c r="D52" s="409"/>
    </row>
    <row r="53" spans="1:13" s="76" customFormat="1" ht="15" customHeight="1" x14ac:dyDescent="0.2">
      <c r="A53" s="73">
        <v>3522</v>
      </c>
      <c r="B53" s="396" t="s">
        <v>215</v>
      </c>
      <c r="C53" s="524" t="s">
        <v>265</v>
      </c>
      <c r="D53" s="404">
        <v>7250</v>
      </c>
      <c r="E53" s="75"/>
      <c r="F53" s="75"/>
      <c r="G53" s="75"/>
      <c r="H53" s="75"/>
      <c r="I53" s="75"/>
      <c r="J53" s="75"/>
      <c r="K53" s="75"/>
      <c r="L53" s="75"/>
      <c r="M53" s="75"/>
    </row>
    <row r="54" spans="1:13" s="76" customFormat="1" ht="15" customHeight="1" x14ac:dyDescent="0.2">
      <c r="A54" s="94">
        <v>3522</v>
      </c>
      <c r="B54" s="397" t="s">
        <v>215</v>
      </c>
      <c r="C54" s="528" t="s">
        <v>264</v>
      </c>
      <c r="D54" s="411">
        <v>4000</v>
      </c>
      <c r="E54" s="75"/>
      <c r="F54" s="75"/>
      <c r="G54" s="75"/>
      <c r="H54" s="75"/>
      <c r="I54" s="75"/>
      <c r="J54" s="75"/>
      <c r="K54" s="75"/>
      <c r="L54" s="75"/>
      <c r="M54" s="75"/>
    </row>
    <row r="55" spans="1:13" s="76" customFormat="1" ht="15" customHeight="1" x14ac:dyDescent="0.2">
      <c r="A55" s="77">
        <v>3522</v>
      </c>
      <c r="B55" s="393" t="s">
        <v>215</v>
      </c>
      <c r="C55" s="525" t="s">
        <v>263</v>
      </c>
      <c r="D55" s="405">
        <v>300</v>
      </c>
      <c r="E55" s="75"/>
    </row>
    <row r="56" spans="1:13" s="76" customFormat="1" ht="15" customHeight="1" thickBot="1" x14ac:dyDescent="0.25">
      <c r="A56" s="77">
        <v>3522</v>
      </c>
      <c r="B56" s="393" t="s">
        <v>215</v>
      </c>
      <c r="C56" s="525" t="s">
        <v>262</v>
      </c>
      <c r="D56" s="405">
        <v>3000</v>
      </c>
      <c r="E56" s="75"/>
    </row>
    <row r="57" spans="1:13" ht="16.5" thickBot="1" x14ac:dyDescent="0.3">
      <c r="A57" s="388"/>
      <c r="B57" s="387" t="s">
        <v>63</v>
      </c>
      <c r="C57" s="387"/>
      <c r="D57" s="408">
        <f>SUM(D53:D56)</f>
        <v>14550</v>
      </c>
    </row>
    <row r="58" spans="1:13" ht="13.5" thickBot="1" x14ac:dyDescent="0.25"/>
    <row r="59" spans="1:13" ht="16.5" thickBot="1" x14ac:dyDescent="0.3">
      <c r="A59" s="81" t="s">
        <v>261</v>
      </c>
      <c r="B59" s="398"/>
      <c r="C59" s="399"/>
      <c r="D59" s="408">
        <f>D50+D57</f>
        <v>504550.00307999999</v>
      </c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workbookViewId="0">
      <selection activeCell="A31" sqref="A31"/>
    </sheetView>
  </sheetViews>
  <sheetFormatPr defaultRowHeight="12.75" x14ac:dyDescent="0.2"/>
  <cols>
    <col min="1" max="1" width="9.7109375" customWidth="1"/>
    <col min="2" max="2" width="70.7109375" customWidth="1"/>
    <col min="3" max="3" width="20.7109375" style="3" customWidth="1"/>
    <col min="4" max="4" width="22.7109375" style="3" customWidth="1"/>
    <col min="5" max="5" width="10.7109375" style="45" customWidth="1"/>
    <col min="6" max="6" width="10.28515625" bestFit="1" customWidth="1"/>
  </cols>
  <sheetData>
    <row r="1" spans="1:5" s="4" customFormat="1" ht="16.5" customHeight="1" x14ac:dyDescent="0.35">
      <c r="A1" s="108"/>
      <c r="B1" s="109"/>
    </row>
    <row r="2" spans="1:5" s="4" customFormat="1" ht="24" customHeight="1" x14ac:dyDescent="0.35">
      <c r="A2" s="108" t="s">
        <v>178</v>
      </c>
      <c r="B2" s="109"/>
    </row>
    <row r="3" spans="1:5" s="113" customFormat="1" ht="15" customHeight="1" x14ac:dyDescent="0.2">
      <c r="A3" s="112"/>
    </row>
    <row r="4" spans="1:5" s="113" customFormat="1" ht="20.25" customHeight="1" x14ac:dyDescent="0.25">
      <c r="A4" s="533" t="s">
        <v>244</v>
      </c>
      <c r="B4" s="534"/>
      <c r="C4" s="535"/>
      <c r="D4" s="535"/>
    </row>
    <row r="5" spans="1:5" ht="18" x14ac:dyDescent="0.25">
      <c r="B5" s="46"/>
    </row>
    <row r="6" spans="1:5" ht="15" thickBot="1" x14ac:dyDescent="0.25">
      <c r="E6" s="48" t="s">
        <v>0</v>
      </c>
    </row>
    <row r="7" spans="1:5" ht="45.75" customHeight="1" thickBot="1" x14ac:dyDescent="0.3">
      <c r="A7" s="208" t="s">
        <v>21</v>
      </c>
      <c r="B7" s="209" t="s">
        <v>22</v>
      </c>
      <c r="C7" s="472" t="s">
        <v>182</v>
      </c>
      <c r="D7" s="179" t="s">
        <v>179</v>
      </c>
      <c r="E7" s="50" t="s">
        <v>180</v>
      </c>
    </row>
    <row r="8" spans="1:5" ht="20.25" customHeight="1" x14ac:dyDescent="0.2">
      <c r="A8" s="202" t="s">
        <v>23</v>
      </c>
      <c r="B8" s="203" t="s">
        <v>24</v>
      </c>
      <c r="C8" s="473">
        <v>20000</v>
      </c>
      <c r="D8" s="477">
        <v>35000</v>
      </c>
      <c r="E8" s="168">
        <f t="shared" ref="E8:E18" si="0">D8/C8*100</f>
        <v>175</v>
      </c>
    </row>
    <row r="9" spans="1:5" ht="20.25" customHeight="1" x14ac:dyDescent="0.2">
      <c r="A9" s="204" t="s">
        <v>23</v>
      </c>
      <c r="B9" s="200" t="s">
        <v>25</v>
      </c>
      <c r="C9" s="474">
        <v>15000</v>
      </c>
      <c r="D9" s="478">
        <v>20000</v>
      </c>
      <c r="E9" s="169">
        <f t="shared" si="0"/>
        <v>133.33333333333331</v>
      </c>
    </row>
    <row r="10" spans="1:5" ht="20.25" customHeight="1" x14ac:dyDescent="0.2">
      <c r="A10" s="205" t="s">
        <v>26</v>
      </c>
      <c r="B10" s="201" t="s">
        <v>27</v>
      </c>
      <c r="C10" s="474">
        <v>20000</v>
      </c>
      <c r="D10" s="478">
        <v>20000</v>
      </c>
      <c r="E10" s="169">
        <f t="shared" si="0"/>
        <v>100</v>
      </c>
    </row>
    <row r="11" spans="1:5" ht="20.25" customHeight="1" x14ac:dyDescent="0.2">
      <c r="A11" s="204" t="s">
        <v>28</v>
      </c>
      <c r="B11" s="200" t="s">
        <v>29</v>
      </c>
      <c r="C11" s="474">
        <v>10000</v>
      </c>
      <c r="D11" s="478">
        <v>18000</v>
      </c>
      <c r="E11" s="169">
        <f t="shared" si="0"/>
        <v>180</v>
      </c>
    </row>
    <row r="12" spans="1:5" ht="20.25" customHeight="1" x14ac:dyDescent="0.2">
      <c r="A12" s="204" t="s">
        <v>30</v>
      </c>
      <c r="B12" s="200" t="s">
        <v>31</v>
      </c>
      <c r="C12" s="474">
        <v>200000</v>
      </c>
      <c r="D12" s="478">
        <v>300000</v>
      </c>
      <c r="E12" s="169">
        <f t="shared" si="0"/>
        <v>150</v>
      </c>
    </row>
    <row r="13" spans="1:5" ht="20.25" customHeight="1" x14ac:dyDescent="0.2">
      <c r="A13" s="205" t="s">
        <v>30</v>
      </c>
      <c r="B13" s="201" t="s">
        <v>32</v>
      </c>
      <c r="C13" s="474">
        <v>3500</v>
      </c>
      <c r="D13" s="478">
        <v>5000</v>
      </c>
      <c r="E13" s="169">
        <f t="shared" si="0"/>
        <v>142.85714285714286</v>
      </c>
    </row>
    <row r="14" spans="1:5" ht="20.25" customHeight="1" x14ac:dyDescent="0.2">
      <c r="A14" s="205" t="s">
        <v>30</v>
      </c>
      <c r="B14" s="201" t="s">
        <v>33</v>
      </c>
      <c r="C14" s="474">
        <v>1500</v>
      </c>
      <c r="D14" s="478">
        <v>1500</v>
      </c>
      <c r="E14" s="169">
        <f t="shared" si="0"/>
        <v>100</v>
      </c>
    </row>
    <row r="15" spans="1:5" ht="20.25" customHeight="1" x14ac:dyDescent="0.2">
      <c r="A15" s="204" t="s">
        <v>34</v>
      </c>
      <c r="B15" s="201" t="s">
        <v>35</v>
      </c>
      <c r="C15" s="474">
        <v>40000</v>
      </c>
      <c r="D15" s="478">
        <v>40000</v>
      </c>
      <c r="E15" s="169">
        <f t="shared" si="0"/>
        <v>100</v>
      </c>
    </row>
    <row r="16" spans="1:5" ht="20.25" customHeight="1" x14ac:dyDescent="0.2">
      <c r="A16" s="205" t="s">
        <v>34</v>
      </c>
      <c r="B16" s="201" t="s">
        <v>53</v>
      </c>
      <c r="C16" s="474">
        <v>20000</v>
      </c>
      <c r="D16" s="478">
        <v>20000</v>
      </c>
      <c r="E16" s="169">
        <f t="shared" si="0"/>
        <v>100</v>
      </c>
    </row>
    <row r="17" spans="1:6" ht="20.25" customHeight="1" thickBot="1" x14ac:dyDescent="0.25">
      <c r="A17" s="206" t="s">
        <v>36</v>
      </c>
      <c r="B17" s="207" t="s">
        <v>37</v>
      </c>
      <c r="C17" s="475">
        <v>37000</v>
      </c>
      <c r="D17" s="479">
        <v>37000</v>
      </c>
      <c r="E17" s="170">
        <f t="shared" si="0"/>
        <v>100</v>
      </c>
    </row>
    <row r="18" spans="1:6" s="18" customFormat="1" ht="30" customHeight="1" thickBot="1" x14ac:dyDescent="0.3">
      <c r="A18" s="210" t="s">
        <v>229</v>
      </c>
      <c r="B18" s="211"/>
      <c r="C18" s="476">
        <f>SUM(C8:C17)</f>
        <v>367000</v>
      </c>
      <c r="D18" s="199">
        <f>SUM(D8:D17)</f>
        <v>496500</v>
      </c>
      <c r="E18" s="167">
        <f t="shared" si="0"/>
        <v>135.28610354223434</v>
      </c>
    </row>
    <row r="21" spans="1:6" ht="20.25" customHeight="1" x14ac:dyDescent="0.25">
      <c r="A21" s="533" t="s">
        <v>246</v>
      </c>
      <c r="B21" s="534"/>
      <c r="C21" s="535"/>
      <c r="D21" s="535"/>
      <c r="E21" s="530"/>
    </row>
    <row r="23" spans="1:6" ht="15" thickBot="1" x14ac:dyDescent="0.25">
      <c r="D23" s="48" t="s">
        <v>0</v>
      </c>
    </row>
    <row r="24" spans="1:6" ht="45.75" customHeight="1" thickBot="1" x14ac:dyDescent="0.3">
      <c r="A24" s="344" t="s">
        <v>21</v>
      </c>
      <c r="B24" s="415" t="s">
        <v>22</v>
      </c>
      <c r="C24" s="480" t="s">
        <v>234</v>
      </c>
      <c r="D24" s="458" t="s">
        <v>179</v>
      </c>
      <c r="E24" s="339"/>
      <c r="F24" s="40"/>
    </row>
    <row r="25" spans="1:6" ht="25.5" x14ac:dyDescent="0.2">
      <c r="A25" s="343" t="s">
        <v>23</v>
      </c>
      <c r="B25" s="412" t="s">
        <v>233</v>
      </c>
      <c r="C25" s="483" t="s">
        <v>235</v>
      </c>
      <c r="D25" s="481">
        <v>2000</v>
      </c>
      <c r="E25" s="340"/>
      <c r="F25" s="40"/>
    </row>
    <row r="26" spans="1:6" ht="25.5" x14ac:dyDescent="0.2">
      <c r="A26" s="204" t="s">
        <v>30</v>
      </c>
      <c r="B26" s="413" t="s">
        <v>31</v>
      </c>
      <c r="C26" s="484" t="s">
        <v>235</v>
      </c>
      <c r="D26" s="478">
        <v>50000</v>
      </c>
      <c r="E26" s="340"/>
      <c r="F26" s="40"/>
    </row>
    <row r="27" spans="1:6" ht="25.5" customHeight="1" thickBot="1" x14ac:dyDescent="0.25">
      <c r="A27" s="353" t="s">
        <v>30</v>
      </c>
      <c r="B27" s="414" t="s">
        <v>31</v>
      </c>
      <c r="C27" s="485" t="s">
        <v>236</v>
      </c>
      <c r="D27" s="482">
        <v>150000</v>
      </c>
      <c r="E27" s="340"/>
      <c r="F27" s="40"/>
    </row>
    <row r="28" spans="1:6" ht="30" customHeight="1" thickBot="1" x14ac:dyDescent="0.3">
      <c r="A28" s="531" t="s">
        <v>230</v>
      </c>
      <c r="B28" s="532"/>
      <c r="C28" s="532"/>
      <c r="D28" s="471">
        <f>SUM(D25:D27)</f>
        <v>202000</v>
      </c>
      <c r="E28" s="341"/>
      <c r="F28" s="40"/>
    </row>
    <row r="29" spans="1:6" x14ac:dyDescent="0.2">
      <c r="A29" s="40"/>
      <c r="B29" s="40"/>
      <c r="C29" s="37"/>
      <c r="D29" s="37"/>
      <c r="E29" s="342"/>
      <c r="F29" s="40"/>
    </row>
    <row r="30" spans="1:6" ht="13.5" thickBot="1" x14ac:dyDescent="0.25"/>
    <row r="31" spans="1:6" s="338" customFormat="1" ht="30" customHeight="1" thickBot="1" x14ac:dyDescent="0.3">
      <c r="A31" s="334" t="s">
        <v>256</v>
      </c>
      <c r="B31" s="334"/>
      <c r="C31" s="335"/>
      <c r="D31" s="336">
        <f>D18+D28</f>
        <v>698500</v>
      </c>
      <c r="E31" s="337"/>
    </row>
  </sheetData>
  <mergeCells count="3">
    <mergeCell ref="A28:C28"/>
    <mergeCell ref="A4:D4"/>
    <mergeCell ref="A21:E21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zoomScaleNormal="100" workbookViewId="0">
      <selection activeCell="B39" sqref="B39"/>
    </sheetView>
  </sheetViews>
  <sheetFormatPr defaultRowHeight="12.75" x14ac:dyDescent="0.2"/>
  <cols>
    <col min="1" max="1" width="70.7109375" customWidth="1"/>
    <col min="2" max="2" width="20.7109375" style="3" customWidth="1"/>
    <col min="3" max="3" width="22.7109375" style="3" customWidth="1"/>
    <col min="4" max="4" width="10.7109375" style="2" customWidth="1"/>
  </cols>
  <sheetData>
    <row r="1" spans="1:4" s="4" customFormat="1" ht="16.5" customHeight="1" x14ac:dyDescent="0.35">
      <c r="A1" s="108"/>
      <c r="B1" s="110"/>
      <c r="C1" s="110"/>
      <c r="D1" s="111"/>
    </row>
    <row r="2" spans="1:4" s="4" customFormat="1" ht="24" customHeight="1" x14ac:dyDescent="0.35">
      <c r="A2" s="108" t="s">
        <v>178</v>
      </c>
      <c r="B2" s="110"/>
      <c r="C2" s="110"/>
      <c r="D2" s="111"/>
    </row>
    <row r="3" spans="1:4" ht="15" customHeight="1" x14ac:dyDescent="0.2"/>
    <row r="4" spans="1:4" ht="20.25" customHeight="1" x14ac:dyDescent="0.25">
      <c r="A4" s="46" t="s">
        <v>116</v>
      </c>
    </row>
    <row r="5" spans="1:4" ht="15" customHeight="1" x14ac:dyDescent="0.25">
      <c r="A5" s="46"/>
    </row>
    <row r="6" spans="1:4" ht="15" customHeight="1" thickBot="1" x14ac:dyDescent="0.25">
      <c r="B6" s="47"/>
      <c r="C6" s="47"/>
      <c r="D6" s="7" t="s">
        <v>0</v>
      </c>
    </row>
    <row r="7" spans="1:4" s="9" customFormat="1" ht="45.75" customHeight="1" thickBot="1" x14ac:dyDescent="0.3">
      <c r="A7" s="146" t="s">
        <v>38</v>
      </c>
      <c r="B7" s="472" t="s">
        <v>182</v>
      </c>
      <c r="C7" s="179" t="s">
        <v>179</v>
      </c>
      <c r="D7" s="176" t="s">
        <v>180</v>
      </c>
    </row>
    <row r="8" spans="1:4" s="52" customFormat="1" ht="20.25" customHeight="1" x14ac:dyDescent="0.2">
      <c r="A8" s="156" t="s">
        <v>42</v>
      </c>
      <c r="B8" s="454">
        <v>27000</v>
      </c>
      <c r="C8" s="463">
        <v>24500</v>
      </c>
      <c r="D8" s="180">
        <f t="shared" ref="D8:D13" si="0">C8/B8*100</f>
        <v>90.740740740740748</v>
      </c>
    </row>
    <row r="9" spans="1:4" s="52" customFormat="1" ht="20.25" customHeight="1" x14ac:dyDescent="0.2">
      <c r="A9" s="155" t="s">
        <v>43</v>
      </c>
      <c r="B9" s="455">
        <v>17000</v>
      </c>
      <c r="C9" s="460">
        <v>17000</v>
      </c>
      <c r="D9" s="173">
        <f t="shared" si="0"/>
        <v>100</v>
      </c>
    </row>
    <row r="10" spans="1:4" s="52" customFormat="1" ht="20.25" customHeight="1" x14ac:dyDescent="0.2">
      <c r="A10" s="155" t="s">
        <v>44</v>
      </c>
      <c r="B10" s="455">
        <v>2604</v>
      </c>
      <c r="C10" s="460">
        <v>2808</v>
      </c>
      <c r="D10" s="173">
        <f t="shared" si="0"/>
        <v>107.83410138248848</v>
      </c>
    </row>
    <row r="11" spans="1:4" s="52" customFormat="1" ht="20.25" customHeight="1" x14ac:dyDescent="0.2">
      <c r="A11" s="155" t="s">
        <v>45</v>
      </c>
      <c r="B11" s="455">
        <v>536</v>
      </c>
      <c r="C11" s="460">
        <v>515</v>
      </c>
      <c r="D11" s="173">
        <f t="shared" si="0"/>
        <v>96.082089552238799</v>
      </c>
    </row>
    <row r="12" spans="1:4" s="52" customFormat="1" ht="20.25" customHeight="1" thickBot="1" x14ac:dyDescent="0.25">
      <c r="A12" s="154" t="s">
        <v>51</v>
      </c>
      <c r="B12" s="456">
        <v>1901</v>
      </c>
      <c r="C12" s="308">
        <v>1599</v>
      </c>
      <c r="D12" s="174">
        <f t="shared" si="0"/>
        <v>84.113624408206206</v>
      </c>
    </row>
    <row r="13" spans="1:4" s="18" customFormat="1" ht="30" customHeight="1" thickBot="1" x14ac:dyDescent="0.3">
      <c r="A13" s="30" t="s">
        <v>115</v>
      </c>
      <c r="B13" s="457">
        <f>SUM(B8:B12)</f>
        <v>49041</v>
      </c>
      <c r="C13" s="309">
        <f>SUM(C8:C12)</f>
        <v>46422</v>
      </c>
      <c r="D13" s="175">
        <f t="shared" si="0"/>
        <v>94.65957056340612</v>
      </c>
    </row>
    <row r="14" spans="1:4" x14ac:dyDescent="0.2">
      <c r="A14" s="23"/>
      <c r="B14" s="37"/>
      <c r="C14" s="37"/>
    </row>
    <row r="15" spans="1:4" ht="15.75" customHeight="1" x14ac:dyDescent="0.2">
      <c r="A15" s="148"/>
      <c r="B15" s="142"/>
      <c r="C15" s="142"/>
    </row>
    <row r="16" spans="1:4" ht="15.75" x14ac:dyDescent="0.25">
      <c r="A16" s="153"/>
      <c r="B16" s="141"/>
      <c r="C16" s="141"/>
    </row>
    <row r="17" spans="1:3" ht="15.75" x14ac:dyDescent="0.25">
      <c r="A17" s="28"/>
      <c r="B17" s="140"/>
      <c r="C17" s="140"/>
    </row>
    <row r="18" spans="1:3" x14ac:dyDescent="0.2">
      <c r="A18" s="40"/>
      <c r="B18" s="34"/>
      <c r="C18" s="34"/>
    </row>
    <row r="19" spans="1:3" x14ac:dyDescent="0.2">
      <c r="A19" s="40"/>
      <c r="B19" s="34"/>
      <c r="C19" s="34"/>
    </row>
    <row r="20" spans="1:3" x14ac:dyDescent="0.2">
      <c r="A20" s="40"/>
      <c r="B20" s="34"/>
      <c r="C20" s="34"/>
    </row>
    <row r="21" spans="1:3" ht="15" x14ac:dyDescent="0.25">
      <c r="A21" s="139"/>
      <c r="B21" s="36"/>
      <c r="C21" s="36"/>
    </row>
    <row r="22" spans="1:3" ht="15" x14ac:dyDescent="0.25">
      <c r="A22" s="139"/>
      <c r="B22" s="36"/>
      <c r="C22" s="36"/>
    </row>
    <row r="23" spans="1:3" x14ac:dyDescent="0.2">
      <c r="A23" s="40"/>
      <c r="B23" s="34"/>
      <c r="C23" s="34"/>
    </row>
    <row r="24" spans="1:3" x14ac:dyDescent="0.2">
      <c r="A24" s="40"/>
      <c r="B24" s="37"/>
      <c r="C24" s="37"/>
    </row>
    <row r="25" spans="1:3" x14ac:dyDescent="0.2">
      <c r="A25" s="137"/>
      <c r="B25" s="34"/>
      <c r="C25" s="34"/>
    </row>
    <row r="26" spans="1:3" ht="15.75" x14ac:dyDescent="0.25">
      <c r="A26" s="28"/>
      <c r="B26" s="39"/>
      <c r="C26" s="39"/>
    </row>
    <row r="27" spans="1:3" ht="15.75" x14ac:dyDescent="0.25">
      <c r="A27" s="28"/>
      <c r="B27" s="39"/>
      <c r="C27" s="39"/>
    </row>
    <row r="28" spans="1:3" ht="15.75" x14ac:dyDescent="0.25">
      <c r="A28" s="28"/>
      <c r="B28" s="39"/>
      <c r="C28" s="39"/>
    </row>
    <row r="29" spans="1:3" ht="15.75" x14ac:dyDescent="0.25">
      <c r="A29" s="28"/>
      <c r="B29" s="39"/>
      <c r="C29" s="39"/>
    </row>
    <row r="30" spans="1:3" ht="15.75" x14ac:dyDescent="0.25">
      <c r="A30" s="28"/>
      <c r="B30" s="39"/>
      <c r="C30" s="39"/>
    </row>
    <row r="31" spans="1:3" ht="15.75" x14ac:dyDescent="0.25">
      <c r="A31" s="28"/>
      <c r="B31" s="39"/>
      <c r="C31" s="39"/>
    </row>
    <row r="32" spans="1:3" ht="15.75" x14ac:dyDescent="0.25">
      <c r="A32" s="28"/>
      <c r="B32" s="39"/>
      <c r="C32" s="39"/>
    </row>
    <row r="33" spans="1:3" ht="15.75" x14ac:dyDescent="0.25">
      <c r="A33" s="28"/>
      <c r="B33" s="34"/>
      <c r="C33" s="34"/>
    </row>
    <row r="34" spans="1:3" ht="15.75" x14ac:dyDescent="0.25">
      <c r="A34" s="40"/>
      <c r="B34" s="27"/>
      <c r="C34" s="27"/>
    </row>
    <row r="35" spans="1:3" ht="18" x14ac:dyDescent="0.25">
      <c r="A35" s="143"/>
      <c r="B35" s="37"/>
      <c r="C35" s="37"/>
    </row>
    <row r="36" spans="1:3" x14ac:dyDescent="0.2">
      <c r="A36" s="40"/>
      <c r="B36" s="37"/>
      <c r="C36" s="37"/>
    </row>
    <row r="37" spans="1:3" ht="18" x14ac:dyDescent="0.25">
      <c r="A37" s="143"/>
      <c r="B37" s="37"/>
      <c r="C37" s="37"/>
    </row>
    <row r="38" spans="1:3" x14ac:dyDescent="0.2">
      <c r="A38" s="40"/>
      <c r="B38" s="142"/>
      <c r="C38" s="142"/>
    </row>
    <row r="39" spans="1:3" ht="15.75" x14ac:dyDescent="0.25">
      <c r="A39" s="28"/>
      <c r="B39" s="141"/>
      <c r="C39" s="141"/>
    </row>
    <row r="40" spans="1:3" ht="15.75" x14ac:dyDescent="0.25">
      <c r="A40" s="28"/>
      <c r="B40" s="140"/>
      <c r="C40" s="140"/>
    </row>
    <row r="41" spans="1:3" x14ac:dyDescent="0.2">
      <c r="A41" s="40"/>
      <c r="B41" s="34"/>
      <c r="C41" s="34"/>
    </row>
    <row r="42" spans="1:3" x14ac:dyDescent="0.2">
      <c r="A42" s="40"/>
      <c r="B42" s="34"/>
      <c r="C42" s="34"/>
    </row>
    <row r="43" spans="1:3" x14ac:dyDescent="0.2">
      <c r="A43" s="40"/>
      <c r="B43" s="34"/>
      <c r="C43" s="34"/>
    </row>
    <row r="44" spans="1:3" ht="15" x14ac:dyDescent="0.25">
      <c r="A44" s="139"/>
      <c r="B44" s="36"/>
      <c r="C44" s="36"/>
    </row>
    <row r="45" spans="1:3" ht="15" x14ac:dyDescent="0.25">
      <c r="A45" s="139"/>
      <c r="B45" s="36"/>
      <c r="C45" s="36"/>
    </row>
    <row r="46" spans="1:3" x14ac:dyDescent="0.2">
      <c r="A46" s="40"/>
      <c r="B46" s="34"/>
      <c r="C46" s="34"/>
    </row>
    <row r="47" spans="1:3" x14ac:dyDescent="0.2">
      <c r="A47" s="40"/>
      <c r="B47" s="37"/>
      <c r="C47" s="37"/>
    </row>
    <row r="48" spans="1:3" x14ac:dyDescent="0.2">
      <c r="A48" s="137"/>
      <c r="B48" s="34"/>
      <c r="C48" s="34"/>
    </row>
    <row r="49" spans="1:3" ht="15.75" x14ac:dyDescent="0.25">
      <c r="A49" s="28"/>
      <c r="B49" s="39"/>
      <c r="C49" s="39"/>
    </row>
    <row r="50" spans="1:3" ht="15.75" x14ac:dyDescent="0.25">
      <c r="A50" s="28"/>
      <c r="B50" s="39"/>
      <c r="C50" s="39"/>
    </row>
    <row r="51" spans="1:3" ht="15.75" x14ac:dyDescent="0.25">
      <c r="A51" s="28"/>
      <c r="B51" s="34"/>
      <c r="C51" s="34"/>
    </row>
    <row r="52" spans="1:3" x14ac:dyDescent="0.2">
      <c r="A52" s="40"/>
      <c r="B52" s="37"/>
      <c r="C52" s="37"/>
    </row>
    <row r="53" spans="1:3" x14ac:dyDescent="0.2">
      <c r="A53" s="40"/>
      <c r="B53" s="37"/>
      <c r="C53" s="37"/>
    </row>
    <row r="54" spans="1:3" x14ac:dyDescent="0.2">
      <c r="A54" s="40"/>
      <c r="B54" s="37"/>
      <c r="C54" s="37"/>
    </row>
    <row r="55" spans="1:3" x14ac:dyDescent="0.2">
      <c r="A55" s="40"/>
      <c r="B55" s="37"/>
      <c r="C55" s="37"/>
    </row>
    <row r="56" spans="1:3" x14ac:dyDescent="0.2">
      <c r="A56" s="40"/>
      <c r="B56" s="37"/>
      <c r="C56" s="37"/>
    </row>
    <row r="57" spans="1:3" x14ac:dyDescent="0.2">
      <c r="A57" s="40"/>
      <c r="B57" s="37"/>
      <c r="C57" s="37"/>
    </row>
    <row r="58" spans="1:3" x14ac:dyDescent="0.2">
      <c r="A58" s="40"/>
      <c r="B58" s="37"/>
      <c r="C58" s="37"/>
    </row>
    <row r="59" spans="1:3" x14ac:dyDescent="0.2">
      <c r="A59" s="40"/>
      <c r="B59" s="37"/>
      <c r="C59" s="37"/>
    </row>
    <row r="60" spans="1:3" ht="15" x14ac:dyDescent="0.25">
      <c r="A60" s="139"/>
      <c r="B60" s="42"/>
      <c r="C60" s="42"/>
    </row>
    <row r="61" spans="1:3" x14ac:dyDescent="0.2">
      <c r="A61" s="40"/>
      <c r="B61" s="37"/>
      <c r="C61" s="37"/>
    </row>
    <row r="62" spans="1:3" x14ac:dyDescent="0.2">
      <c r="A62" s="40"/>
      <c r="B62" s="37"/>
      <c r="C62" s="37"/>
    </row>
    <row r="63" spans="1:3" x14ac:dyDescent="0.2">
      <c r="A63" s="40"/>
      <c r="B63" s="37"/>
      <c r="C63" s="37"/>
    </row>
    <row r="64" spans="1:3" x14ac:dyDescent="0.2">
      <c r="A64" s="40"/>
      <c r="B64" s="37"/>
      <c r="C64" s="37"/>
    </row>
    <row r="65" spans="1:3" ht="15.75" x14ac:dyDescent="0.25">
      <c r="A65" s="28"/>
      <c r="B65" s="27"/>
      <c r="C65" s="27"/>
    </row>
    <row r="66" spans="1:3" ht="15.75" x14ac:dyDescent="0.25">
      <c r="A66" s="28"/>
      <c r="B66" s="27"/>
      <c r="C66" s="27"/>
    </row>
    <row r="67" spans="1:3" ht="15.75" x14ac:dyDescent="0.25">
      <c r="A67" s="28"/>
      <c r="B67" s="27"/>
      <c r="C67" s="27"/>
    </row>
    <row r="68" spans="1:3" x14ac:dyDescent="0.2">
      <c r="A68" s="40"/>
      <c r="B68" s="37"/>
      <c r="C68" s="37"/>
    </row>
    <row r="69" spans="1:3" x14ac:dyDescent="0.2">
      <c r="A69" s="137"/>
      <c r="B69" s="138"/>
      <c r="C69" s="138"/>
    </row>
    <row r="70" spans="1:3" x14ac:dyDescent="0.2">
      <c r="A70" s="137"/>
      <c r="B70" s="135"/>
      <c r="C70" s="135"/>
    </row>
    <row r="71" spans="1:3" ht="15.75" x14ac:dyDescent="0.25">
      <c r="A71" s="28"/>
      <c r="B71" s="27"/>
      <c r="C71" s="27"/>
    </row>
    <row r="72" spans="1:3" x14ac:dyDescent="0.2">
      <c r="A72" s="136"/>
      <c r="B72" s="135"/>
      <c r="C72" s="135"/>
    </row>
    <row r="73" spans="1:3" ht="15.75" x14ac:dyDescent="0.25">
      <c r="A73" s="28"/>
      <c r="B73" s="27"/>
      <c r="C73" s="27"/>
    </row>
    <row r="74" spans="1:3" ht="15.75" x14ac:dyDescent="0.25">
      <c r="A74" s="28"/>
      <c r="B74" s="27"/>
      <c r="C74" s="27"/>
    </row>
    <row r="75" spans="1:3" ht="15.75" x14ac:dyDescent="0.25">
      <c r="A75" s="28"/>
      <c r="B75" s="27"/>
      <c r="C75" s="27"/>
    </row>
    <row r="76" spans="1:3" ht="15.75" x14ac:dyDescent="0.25">
      <c r="A76" s="28"/>
      <c r="B76" s="27"/>
      <c r="C76" s="27"/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zoomScaleNormal="100" workbookViewId="0">
      <selection activeCell="B39" sqref="B39"/>
    </sheetView>
  </sheetViews>
  <sheetFormatPr defaultRowHeight="12.75" x14ac:dyDescent="0.2"/>
  <cols>
    <col min="1" max="1" width="70.7109375" customWidth="1"/>
    <col min="2" max="2" width="20.7109375" style="3" customWidth="1"/>
    <col min="3" max="3" width="22.7109375" style="3" customWidth="1"/>
    <col min="4" max="4" width="10.7109375" style="2" customWidth="1"/>
  </cols>
  <sheetData>
    <row r="1" spans="1:4" s="4" customFormat="1" ht="16.5" customHeight="1" x14ac:dyDescent="0.35">
      <c r="A1" s="108"/>
      <c r="B1" s="110"/>
      <c r="C1" s="110"/>
      <c r="D1" s="111"/>
    </row>
    <row r="2" spans="1:4" s="4" customFormat="1" ht="24" customHeight="1" x14ac:dyDescent="0.35">
      <c r="A2" s="108" t="s">
        <v>178</v>
      </c>
      <c r="B2" s="110"/>
      <c r="C2" s="110"/>
      <c r="D2" s="111"/>
    </row>
    <row r="3" spans="1:4" ht="15" customHeight="1" x14ac:dyDescent="0.2"/>
    <row r="4" spans="1:4" ht="20.25" customHeight="1" x14ac:dyDescent="0.2">
      <c r="A4" s="152" t="s">
        <v>114</v>
      </c>
    </row>
    <row r="5" spans="1:4" ht="15" customHeight="1" x14ac:dyDescent="0.2"/>
    <row r="6" spans="1:4" ht="20.25" customHeight="1" x14ac:dyDescent="0.25">
      <c r="A6" s="46" t="s">
        <v>113</v>
      </c>
    </row>
    <row r="7" spans="1:4" ht="15" customHeight="1" x14ac:dyDescent="0.25">
      <c r="A7" s="46"/>
    </row>
    <row r="8" spans="1:4" ht="15" customHeight="1" thickBot="1" x14ac:dyDescent="0.25">
      <c r="B8" s="142"/>
      <c r="C8" s="142"/>
      <c r="D8" s="7" t="s">
        <v>0</v>
      </c>
    </row>
    <row r="9" spans="1:4" s="9" customFormat="1" ht="45.75" customHeight="1" thickBot="1" x14ac:dyDescent="0.3">
      <c r="A9" s="51" t="s">
        <v>107</v>
      </c>
      <c r="B9" s="453" t="s">
        <v>182</v>
      </c>
      <c r="C9" s="458" t="s">
        <v>179</v>
      </c>
      <c r="D9" s="171" t="s">
        <v>180</v>
      </c>
    </row>
    <row r="10" spans="1:4" s="52" customFormat="1" ht="20.25" customHeight="1" x14ac:dyDescent="0.2">
      <c r="A10" s="151" t="s">
        <v>112</v>
      </c>
      <c r="B10" s="454">
        <v>72597</v>
      </c>
      <c r="C10" s="459">
        <v>72539</v>
      </c>
      <c r="D10" s="172">
        <f>C10/B10*100</f>
        <v>99.920106891469345</v>
      </c>
    </row>
    <row r="11" spans="1:4" s="52" customFormat="1" ht="20.25" customHeight="1" x14ac:dyDescent="0.2">
      <c r="A11" s="150" t="s">
        <v>111</v>
      </c>
      <c r="B11" s="455">
        <v>17368</v>
      </c>
      <c r="C11" s="460">
        <v>17351</v>
      </c>
      <c r="D11" s="173">
        <f>C11/B11*100</f>
        <v>99.902118839244594</v>
      </c>
    </row>
    <row r="12" spans="1:4" s="52" customFormat="1" ht="20.25" customHeight="1" thickBot="1" x14ac:dyDescent="0.25">
      <c r="A12" s="149" t="s">
        <v>110</v>
      </c>
      <c r="B12" s="456">
        <v>102353</v>
      </c>
      <c r="C12" s="308">
        <v>102074</v>
      </c>
      <c r="D12" s="174">
        <f>C12/B12*100</f>
        <v>99.727413949762095</v>
      </c>
    </row>
    <row r="13" spans="1:4" s="18" customFormat="1" ht="30" customHeight="1" thickBot="1" x14ac:dyDescent="0.3">
      <c r="A13" s="30" t="s">
        <v>109</v>
      </c>
      <c r="B13" s="457">
        <f>SUM(B10:B12)</f>
        <v>192318</v>
      </c>
      <c r="C13" s="309">
        <f>SUM(C10:C12)</f>
        <v>191964</v>
      </c>
      <c r="D13" s="175">
        <f>C13/B13*100</f>
        <v>99.815929866159166</v>
      </c>
    </row>
    <row r="14" spans="1:4" ht="15" customHeight="1" x14ac:dyDescent="0.2">
      <c r="A14" s="23"/>
      <c r="B14" s="138"/>
      <c r="C14" s="138"/>
    </row>
    <row r="15" spans="1:4" ht="15" customHeight="1" x14ac:dyDescent="0.2">
      <c r="A15" s="148"/>
      <c r="B15" s="147"/>
      <c r="C15" s="147"/>
    </row>
    <row r="16" spans="1:4" ht="20.25" customHeight="1" x14ac:dyDescent="0.25">
      <c r="A16" s="46" t="s">
        <v>108</v>
      </c>
      <c r="B16" s="141"/>
      <c r="C16" s="141"/>
    </row>
    <row r="17" spans="1:4" ht="15" customHeight="1" x14ac:dyDescent="0.25">
      <c r="A17" s="46"/>
      <c r="B17" s="140"/>
      <c r="C17" s="140"/>
    </row>
    <row r="18" spans="1:4" ht="15" thickBot="1" x14ac:dyDescent="0.25">
      <c r="B18" s="147"/>
      <c r="C18" s="147"/>
      <c r="D18" s="7" t="s">
        <v>0</v>
      </c>
    </row>
    <row r="19" spans="1:4" ht="45.75" customHeight="1" thickBot="1" x14ac:dyDescent="0.3">
      <c r="A19" s="146" t="s">
        <v>107</v>
      </c>
      <c r="B19" s="453" t="s">
        <v>182</v>
      </c>
      <c r="C19" s="458" t="s">
        <v>179</v>
      </c>
      <c r="D19" s="176" t="s">
        <v>180</v>
      </c>
    </row>
    <row r="20" spans="1:4" ht="20.25" customHeight="1" x14ac:dyDescent="0.2">
      <c r="A20" s="145" t="s">
        <v>18</v>
      </c>
      <c r="B20" s="454">
        <v>239487</v>
      </c>
      <c r="C20" s="463">
        <v>239487</v>
      </c>
      <c r="D20" s="177">
        <f>C20/B20*100</f>
        <v>100</v>
      </c>
    </row>
    <row r="21" spans="1:4" ht="20.25" customHeight="1" thickBot="1" x14ac:dyDescent="0.25">
      <c r="A21" s="144" t="s">
        <v>106</v>
      </c>
      <c r="B21" s="461">
        <v>74984</v>
      </c>
      <c r="C21" s="464">
        <v>63000</v>
      </c>
      <c r="D21" s="178">
        <f>C21/B21*100</f>
        <v>84.017923823749058</v>
      </c>
    </row>
    <row r="22" spans="1:4" s="18" customFormat="1" ht="30" customHeight="1" thickBot="1" x14ac:dyDescent="0.3">
      <c r="A22" s="133" t="s">
        <v>218</v>
      </c>
      <c r="B22" s="462">
        <f>SUM(B20:B21)</f>
        <v>314471</v>
      </c>
      <c r="C22" s="465">
        <f>SUM(C20:C21)</f>
        <v>302487</v>
      </c>
      <c r="D22" s="175">
        <f>C22/B22*100</f>
        <v>96.189155756810635</v>
      </c>
    </row>
    <row r="23" spans="1:4" x14ac:dyDescent="0.2">
      <c r="A23" s="40"/>
      <c r="B23" s="37"/>
      <c r="C23" s="37"/>
    </row>
    <row r="24" spans="1:4" x14ac:dyDescent="0.2">
      <c r="A24" s="137"/>
      <c r="B24" s="34"/>
      <c r="C24" s="34"/>
    </row>
    <row r="25" spans="1:4" ht="15.75" x14ac:dyDescent="0.25">
      <c r="A25" s="28"/>
      <c r="B25" s="39"/>
      <c r="C25" s="39"/>
    </row>
    <row r="26" spans="1:4" ht="15.75" x14ac:dyDescent="0.25">
      <c r="A26" s="28"/>
      <c r="B26" s="39"/>
      <c r="C26" s="39"/>
    </row>
    <row r="27" spans="1:4" ht="15.75" x14ac:dyDescent="0.25">
      <c r="A27" s="28"/>
      <c r="B27" s="39"/>
      <c r="C27" s="39"/>
    </row>
    <row r="28" spans="1:4" ht="15.75" x14ac:dyDescent="0.25">
      <c r="A28" s="28"/>
      <c r="B28" s="39"/>
      <c r="C28" s="39"/>
    </row>
    <row r="29" spans="1:4" ht="15.75" x14ac:dyDescent="0.25">
      <c r="A29" s="28"/>
      <c r="B29" s="39"/>
      <c r="C29" s="39"/>
    </row>
    <row r="30" spans="1:4" ht="15.75" x14ac:dyDescent="0.25">
      <c r="A30" s="28"/>
      <c r="B30" s="39"/>
      <c r="C30" s="39"/>
    </row>
    <row r="31" spans="1:4" ht="15.75" x14ac:dyDescent="0.25">
      <c r="A31" s="28"/>
      <c r="B31" s="39"/>
      <c r="C31" s="39"/>
    </row>
    <row r="32" spans="1:4" ht="15.75" x14ac:dyDescent="0.25">
      <c r="A32" s="28"/>
      <c r="B32" s="34"/>
      <c r="C32" s="34"/>
    </row>
    <row r="33" spans="1:3" ht="15.75" x14ac:dyDescent="0.25">
      <c r="A33" s="40"/>
      <c r="B33" s="27"/>
      <c r="C33" s="27"/>
    </row>
    <row r="34" spans="1:3" ht="18" x14ac:dyDescent="0.25">
      <c r="A34" s="143"/>
      <c r="B34" s="37"/>
      <c r="C34" s="37"/>
    </row>
    <row r="35" spans="1:3" x14ac:dyDescent="0.2">
      <c r="A35" s="40"/>
      <c r="B35" s="37"/>
      <c r="C35" s="37"/>
    </row>
    <row r="36" spans="1:3" ht="18" x14ac:dyDescent="0.25">
      <c r="A36" s="143"/>
      <c r="B36" s="37"/>
      <c r="C36" s="37"/>
    </row>
    <row r="37" spans="1:3" x14ac:dyDescent="0.2">
      <c r="A37" s="40"/>
      <c r="B37" s="142"/>
      <c r="C37" s="142"/>
    </row>
    <row r="38" spans="1:3" ht="15.75" x14ac:dyDescent="0.25">
      <c r="A38" s="28"/>
      <c r="B38" s="141"/>
      <c r="C38" s="141"/>
    </row>
    <row r="39" spans="1:3" ht="15.75" x14ac:dyDescent="0.25">
      <c r="A39" s="28"/>
      <c r="B39" s="140"/>
      <c r="C39" s="140"/>
    </row>
    <row r="40" spans="1:3" x14ac:dyDescent="0.2">
      <c r="A40" s="40"/>
      <c r="B40" s="34"/>
      <c r="C40" s="34"/>
    </row>
    <row r="41" spans="1:3" x14ac:dyDescent="0.2">
      <c r="A41" s="40"/>
      <c r="B41" s="34"/>
      <c r="C41" s="34"/>
    </row>
    <row r="42" spans="1:3" x14ac:dyDescent="0.2">
      <c r="A42" s="40"/>
      <c r="B42" s="34"/>
      <c r="C42" s="34"/>
    </row>
    <row r="43" spans="1:3" ht="15" x14ac:dyDescent="0.25">
      <c r="A43" s="139"/>
      <c r="B43" s="36"/>
      <c r="C43" s="36"/>
    </row>
    <row r="44" spans="1:3" ht="15" x14ac:dyDescent="0.25">
      <c r="A44" s="139"/>
      <c r="B44" s="36"/>
      <c r="C44" s="36"/>
    </row>
    <row r="45" spans="1:3" x14ac:dyDescent="0.2">
      <c r="A45" s="40"/>
      <c r="B45" s="34"/>
      <c r="C45" s="34"/>
    </row>
    <row r="46" spans="1:3" x14ac:dyDescent="0.2">
      <c r="A46" s="40"/>
      <c r="B46" s="37"/>
      <c r="C46" s="37"/>
    </row>
    <row r="47" spans="1:3" x14ac:dyDescent="0.2">
      <c r="A47" s="137"/>
      <c r="B47" s="34"/>
      <c r="C47" s="34"/>
    </row>
    <row r="48" spans="1:3" ht="15.75" x14ac:dyDescent="0.25">
      <c r="A48" s="28"/>
      <c r="B48" s="39"/>
      <c r="C48" s="39"/>
    </row>
    <row r="49" spans="1:3" ht="15.75" x14ac:dyDescent="0.25">
      <c r="A49" s="28"/>
      <c r="B49" s="39"/>
      <c r="C49" s="39"/>
    </row>
    <row r="50" spans="1:3" ht="15.75" x14ac:dyDescent="0.25">
      <c r="A50" s="28"/>
      <c r="B50" s="34"/>
      <c r="C50" s="34"/>
    </row>
    <row r="51" spans="1:3" x14ac:dyDescent="0.2">
      <c r="A51" s="40"/>
      <c r="B51" s="37"/>
      <c r="C51" s="37"/>
    </row>
    <row r="52" spans="1:3" x14ac:dyDescent="0.2">
      <c r="A52" s="40"/>
      <c r="B52" s="37"/>
      <c r="C52" s="37"/>
    </row>
    <row r="53" spans="1:3" x14ac:dyDescent="0.2">
      <c r="A53" s="40"/>
      <c r="B53" s="37"/>
      <c r="C53" s="37"/>
    </row>
    <row r="54" spans="1:3" x14ac:dyDescent="0.2">
      <c r="A54" s="40"/>
      <c r="B54" s="37"/>
      <c r="C54" s="37"/>
    </row>
    <row r="55" spans="1:3" x14ac:dyDescent="0.2">
      <c r="A55" s="40"/>
      <c r="B55" s="37"/>
      <c r="C55" s="37"/>
    </row>
    <row r="56" spans="1:3" x14ac:dyDescent="0.2">
      <c r="A56" s="40"/>
      <c r="B56" s="37"/>
      <c r="C56" s="37"/>
    </row>
    <row r="57" spans="1:3" x14ac:dyDescent="0.2">
      <c r="A57" s="40"/>
      <c r="B57" s="37"/>
      <c r="C57" s="37"/>
    </row>
    <row r="58" spans="1:3" x14ac:dyDescent="0.2">
      <c r="A58" s="40"/>
      <c r="B58" s="37"/>
      <c r="C58" s="37"/>
    </row>
    <row r="59" spans="1:3" ht="15" x14ac:dyDescent="0.25">
      <c r="A59" s="139"/>
      <c r="B59" s="42"/>
      <c r="C59" s="42"/>
    </row>
    <row r="60" spans="1:3" x14ac:dyDescent="0.2">
      <c r="A60" s="40"/>
      <c r="B60" s="37"/>
      <c r="C60" s="37"/>
    </row>
    <row r="61" spans="1:3" x14ac:dyDescent="0.2">
      <c r="A61" s="40"/>
      <c r="B61" s="37"/>
      <c r="C61" s="37"/>
    </row>
    <row r="62" spans="1:3" x14ac:dyDescent="0.2">
      <c r="A62" s="40"/>
      <c r="B62" s="37"/>
      <c r="C62" s="37"/>
    </row>
    <row r="63" spans="1:3" x14ac:dyDescent="0.2">
      <c r="A63" s="40"/>
      <c r="B63" s="37"/>
      <c r="C63" s="37"/>
    </row>
    <row r="64" spans="1:3" ht="15.75" x14ac:dyDescent="0.25">
      <c r="A64" s="28"/>
      <c r="B64" s="27"/>
      <c r="C64" s="27"/>
    </row>
    <row r="65" spans="1:3" ht="15.75" x14ac:dyDescent="0.25">
      <c r="A65" s="28"/>
      <c r="B65" s="27"/>
      <c r="C65" s="27"/>
    </row>
    <row r="66" spans="1:3" ht="15.75" x14ac:dyDescent="0.25">
      <c r="A66" s="28"/>
      <c r="B66" s="27"/>
      <c r="C66" s="27"/>
    </row>
    <row r="67" spans="1:3" x14ac:dyDescent="0.2">
      <c r="A67" s="40"/>
      <c r="B67" s="37"/>
      <c r="C67" s="37"/>
    </row>
    <row r="68" spans="1:3" x14ac:dyDescent="0.2">
      <c r="A68" s="137"/>
      <c r="B68" s="138"/>
      <c r="C68" s="138"/>
    </row>
    <row r="69" spans="1:3" x14ac:dyDescent="0.2">
      <c r="A69" s="137"/>
      <c r="B69" s="135"/>
      <c r="C69" s="135"/>
    </row>
    <row r="70" spans="1:3" ht="15.75" x14ac:dyDescent="0.25">
      <c r="A70" s="28"/>
      <c r="B70" s="27"/>
      <c r="C70" s="27"/>
    </row>
    <row r="71" spans="1:3" x14ac:dyDescent="0.2">
      <c r="A71" s="136"/>
      <c r="B71" s="135"/>
      <c r="C71" s="135"/>
    </row>
    <row r="72" spans="1:3" ht="15.75" x14ac:dyDescent="0.25">
      <c r="A72" s="28"/>
      <c r="B72" s="27"/>
      <c r="C72" s="27"/>
    </row>
    <row r="73" spans="1:3" ht="15.75" x14ac:dyDescent="0.25">
      <c r="A73" s="28"/>
      <c r="B73" s="27"/>
      <c r="C73" s="27"/>
    </row>
    <row r="74" spans="1:3" ht="15.75" x14ac:dyDescent="0.25">
      <c r="A74" s="28"/>
      <c r="B74" s="27"/>
      <c r="C74" s="27"/>
    </row>
    <row r="75" spans="1:3" ht="15.75" x14ac:dyDescent="0.25">
      <c r="A75" s="28"/>
      <c r="B75" s="27"/>
      <c r="C75" s="27"/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>
      <selection activeCell="C24" sqref="C24"/>
    </sheetView>
  </sheetViews>
  <sheetFormatPr defaultRowHeight="12.75" x14ac:dyDescent="0.2"/>
  <cols>
    <col min="1" max="1" width="70.7109375" customWidth="1"/>
    <col min="2" max="2" width="20.7109375" style="3" customWidth="1"/>
    <col min="3" max="3" width="22.7109375" style="3" customWidth="1"/>
    <col min="4" max="4" width="10.7109375" style="2" customWidth="1"/>
  </cols>
  <sheetData>
    <row r="1" spans="1:4" ht="16.5" customHeight="1" x14ac:dyDescent="0.2">
      <c r="B1"/>
    </row>
    <row r="2" spans="1:4" ht="23.25" x14ac:dyDescent="0.35">
      <c r="A2" s="108" t="s">
        <v>178</v>
      </c>
      <c r="B2"/>
    </row>
    <row r="3" spans="1:4" x14ac:dyDescent="0.2">
      <c r="B3"/>
    </row>
    <row r="4" spans="1:4" ht="18" x14ac:dyDescent="0.25">
      <c r="A4" s="46" t="s">
        <v>92</v>
      </c>
      <c r="B4"/>
    </row>
    <row r="5" spans="1:4" ht="18" x14ac:dyDescent="0.25">
      <c r="A5" s="46"/>
      <c r="B5"/>
    </row>
    <row r="6" spans="1:4" ht="15" thickBot="1" x14ac:dyDescent="0.25">
      <c r="D6" s="7" t="s">
        <v>0</v>
      </c>
    </row>
    <row r="7" spans="1:4" ht="45.75" customHeight="1" thickBot="1" x14ac:dyDescent="0.3">
      <c r="A7" s="51" t="s">
        <v>38</v>
      </c>
      <c r="B7" s="453" t="s">
        <v>182</v>
      </c>
      <c r="C7" s="458" t="s">
        <v>179</v>
      </c>
      <c r="D7" s="171" t="s">
        <v>180</v>
      </c>
    </row>
    <row r="8" spans="1:4" ht="20.25" customHeight="1" x14ac:dyDescent="0.2">
      <c r="A8" s="296" t="s">
        <v>39</v>
      </c>
      <c r="B8" s="518">
        <v>74500</v>
      </c>
      <c r="C8" s="519">
        <v>82000</v>
      </c>
      <c r="D8" s="520">
        <f>C8/B8*100</f>
        <v>110.06711409395973</v>
      </c>
    </row>
    <row r="9" spans="1:4" ht="20.25" customHeight="1" x14ac:dyDescent="0.2">
      <c r="A9" s="53" t="s">
        <v>40</v>
      </c>
      <c r="B9" s="466">
        <v>465526</v>
      </c>
      <c r="C9" s="469">
        <v>69728</v>
      </c>
      <c r="D9" s="467">
        <f t="shared" ref="D9:D24" si="0">C9/B9*100</f>
        <v>14.97832559298514</v>
      </c>
    </row>
    <row r="10" spans="1:4" ht="20.25" customHeight="1" x14ac:dyDescent="0.2">
      <c r="A10" s="53" t="s">
        <v>41</v>
      </c>
      <c r="B10" s="466">
        <v>24600</v>
      </c>
      <c r="C10" s="469">
        <v>49600</v>
      </c>
      <c r="D10" s="467">
        <f t="shared" si="0"/>
        <v>201.6260162601626</v>
      </c>
    </row>
    <row r="11" spans="1:4" ht="20.25" customHeight="1" x14ac:dyDescent="0.2">
      <c r="A11" s="54" t="s">
        <v>42</v>
      </c>
      <c r="B11" s="466">
        <v>2871700</v>
      </c>
      <c r="C11" s="469">
        <v>3269080</v>
      </c>
      <c r="D11" s="467">
        <f t="shared" si="0"/>
        <v>113.8377964272034</v>
      </c>
    </row>
    <row r="12" spans="1:4" ht="20.25" customHeight="1" x14ac:dyDescent="0.2">
      <c r="A12" s="55" t="s">
        <v>43</v>
      </c>
      <c r="B12" s="466">
        <v>518000</v>
      </c>
      <c r="C12" s="469">
        <v>530819</v>
      </c>
      <c r="D12" s="467">
        <f t="shared" si="0"/>
        <v>102.47471042471044</v>
      </c>
    </row>
    <row r="13" spans="1:4" ht="20.25" customHeight="1" x14ac:dyDescent="0.2">
      <c r="A13" s="53" t="s">
        <v>44</v>
      </c>
      <c r="B13" s="466">
        <v>246400</v>
      </c>
      <c r="C13" s="469">
        <v>263831</v>
      </c>
      <c r="D13" s="467">
        <f t="shared" si="0"/>
        <v>107.07426948051948</v>
      </c>
    </row>
    <row r="14" spans="1:4" ht="20.25" customHeight="1" x14ac:dyDescent="0.2">
      <c r="A14" s="53" t="s">
        <v>45</v>
      </c>
      <c r="B14" s="466">
        <v>744000</v>
      </c>
      <c r="C14" s="469">
        <v>735139</v>
      </c>
      <c r="D14" s="467">
        <f t="shared" si="0"/>
        <v>98.809005376344089</v>
      </c>
    </row>
    <row r="15" spans="1:4" ht="20.25" customHeight="1" x14ac:dyDescent="0.2">
      <c r="A15" s="53" t="s">
        <v>46</v>
      </c>
      <c r="B15" s="466">
        <v>41800</v>
      </c>
      <c r="C15" s="469">
        <v>56800</v>
      </c>
      <c r="D15" s="467">
        <f t="shared" si="0"/>
        <v>135.88516746411483</v>
      </c>
    </row>
    <row r="16" spans="1:4" ht="20.25" customHeight="1" x14ac:dyDescent="0.2">
      <c r="A16" s="53" t="s">
        <v>47</v>
      </c>
      <c r="B16" s="466">
        <v>7700</v>
      </c>
      <c r="C16" s="469">
        <v>55700</v>
      </c>
      <c r="D16" s="467">
        <f t="shared" si="0"/>
        <v>723.37662337662346</v>
      </c>
    </row>
    <row r="17" spans="1:4" ht="20.25" customHeight="1" x14ac:dyDescent="0.2">
      <c r="A17" s="53" t="s">
        <v>48</v>
      </c>
      <c r="B17" s="466">
        <v>34500</v>
      </c>
      <c r="C17" s="469">
        <v>57500</v>
      </c>
      <c r="D17" s="467">
        <f t="shared" si="0"/>
        <v>166.66666666666669</v>
      </c>
    </row>
    <row r="18" spans="1:4" ht="20.25" customHeight="1" x14ac:dyDescent="0.2">
      <c r="A18" s="53" t="s">
        <v>49</v>
      </c>
      <c r="B18" s="466">
        <v>12700</v>
      </c>
      <c r="C18" s="469">
        <v>12700</v>
      </c>
      <c r="D18" s="467">
        <f t="shared" si="0"/>
        <v>100</v>
      </c>
    </row>
    <row r="19" spans="1:4" ht="20.25" customHeight="1" x14ac:dyDescent="0.2">
      <c r="A19" s="53" t="s">
        <v>50</v>
      </c>
      <c r="B19" s="466">
        <v>10000</v>
      </c>
      <c r="C19" s="469">
        <v>22000</v>
      </c>
      <c r="D19" s="467">
        <f t="shared" si="0"/>
        <v>220.00000000000003</v>
      </c>
    </row>
    <row r="20" spans="1:4" ht="20.25" customHeight="1" x14ac:dyDescent="0.2">
      <c r="A20" s="53" t="s">
        <v>181</v>
      </c>
      <c r="B20" s="466">
        <v>0</v>
      </c>
      <c r="C20" s="469">
        <v>432163</v>
      </c>
      <c r="D20" s="467"/>
    </row>
    <row r="21" spans="1:4" ht="20.25" customHeight="1" x14ac:dyDescent="0.2">
      <c r="A21" s="53" t="s">
        <v>208</v>
      </c>
      <c r="B21" s="466">
        <v>100</v>
      </c>
      <c r="C21" s="469">
        <v>8600</v>
      </c>
      <c r="D21" s="467"/>
    </row>
    <row r="22" spans="1:4" ht="20.25" customHeight="1" x14ac:dyDescent="0.2">
      <c r="A22" s="53" t="s">
        <v>51</v>
      </c>
      <c r="B22" s="466">
        <v>164100</v>
      </c>
      <c r="C22" s="468">
        <v>167497</v>
      </c>
      <c r="D22" s="467">
        <f t="shared" si="0"/>
        <v>102.0700792199878</v>
      </c>
    </row>
    <row r="23" spans="1:4" ht="20.25" customHeight="1" thickBot="1" x14ac:dyDescent="0.25">
      <c r="A23" s="297" t="s">
        <v>52</v>
      </c>
      <c r="B23" s="456">
        <v>5400</v>
      </c>
      <c r="C23" s="470">
        <v>20500</v>
      </c>
      <c r="D23" s="178">
        <f t="shared" si="0"/>
        <v>379.62962962962962</v>
      </c>
    </row>
    <row r="24" spans="1:4" s="18" customFormat="1" ht="30.75" customHeight="1" thickBot="1" x14ac:dyDescent="0.3">
      <c r="A24" s="30" t="s">
        <v>260</v>
      </c>
      <c r="B24" s="457">
        <f>SUM(B8:B23)</f>
        <v>5221026</v>
      </c>
      <c r="C24" s="471">
        <f>SUM(C8:C23)</f>
        <v>5833657</v>
      </c>
      <c r="D24" s="175">
        <f t="shared" si="0"/>
        <v>111.73391973148571</v>
      </c>
    </row>
  </sheetData>
  <phoneticPr fontId="17" type="noConversion"/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8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201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3900</v>
      </c>
      <c r="B8" s="100" t="s">
        <v>228</v>
      </c>
      <c r="C8" s="74">
        <v>0</v>
      </c>
      <c r="D8" s="196">
        <v>190</v>
      </c>
      <c r="E8" s="426"/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5212</v>
      </c>
      <c r="B9" s="99" t="s">
        <v>119</v>
      </c>
      <c r="C9" s="79">
        <v>1000</v>
      </c>
      <c r="D9" s="93">
        <v>1000</v>
      </c>
      <c r="E9" s="436">
        <f t="shared" ref="E9:E17" si="0">D9/C9*100</f>
        <v>100</v>
      </c>
      <c r="F9" s="75"/>
      <c r="G9" s="75"/>
      <c r="H9" s="75"/>
      <c r="I9" s="75"/>
      <c r="J9" s="75"/>
      <c r="K9" s="75"/>
      <c r="L9" s="75"/>
      <c r="M9" s="75"/>
      <c r="N9" s="75"/>
    </row>
    <row r="10" spans="1:14" s="76" customFormat="1" ht="27" customHeight="1" x14ac:dyDescent="0.2">
      <c r="A10" s="77">
        <v>5272</v>
      </c>
      <c r="B10" s="99" t="s">
        <v>239</v>
      </c>
      <c r="C10" s="79">
        <v>1000</v>
      </c>
      <c r="D10" s="93">
        <v>1000</v>
      </c>
      <c r="E10" s="436">
        <f t="shared" si="0"/>
        <v>100</v>
      </c>
    </row>
    <row r="11" spans="1:14" s="76" customFormat="1" ht="15" customHeight="1" x14ac:dyDescent="0.2">
      <c r="A11" s="77">
        <v>5273</v>
      </c>
      <c r="B11" s="99" t="s">
        <v>232</v>
      </c>
      <c r="C11" s="79">
        <v>1500</v>
      </c>
      <c r="D11" s="93">
        <v>1500</v>
      </c>
      <c r="E11" s="436">
        <f t="shared" si="0"/>
        <v>100</v>
      </c>
    </row>
    <row r="12" spans="1:14" s="76" customFormat="1" ht="15" customHeight="1" x14ac:dyDescent="0.2">
      <c r="A12" s="77">
        <v>5512</v>
      </c>
      <c r="B12" s="99" t="s">
        <v>158</v>
      </c>
      <c r="C12" s="79">
        <v>500</v>
      </c>
      <c r="D12" s="93">
        <v>500</v>
      </c>
      <c r="E12" s="436">
        <f t="shared" si="0"/>
        <v>100</v>
      </c>
    </row>
    <row r="13" spans="1:14" s="76" customFormat="1" ht="15" customHeight="1" x14ac:dyDescent="0.2">
      <c r="A13" s="77">
        <v>6113</v>
      </c>
      <c r="B13" s="99" t="s">
        <v>118</v>
      </c>
      <c r="C13" s="79">
        <v>45000</v>
      </c>
      <c r="D13" s="93">
        <v>46000</v>
      </c>
      <c r="E13" s="436">
        <f t="shared" si="0"/>
        <v>102.22222222222221</v>
      </c>
    </row>
    <row r="14" spans="1:14" s="76" customFormat="1" ht="15" customHeight="1" x14ac:dyDescent="0.2">
      <c r="A14" s="77">
        <v>6223</v>
      </c>
      <c r="B14" s="99" t="s">
        <v>117</v>
      </c>
      <c r="C14" s="79">
        <v>2200</v>
      </c>
      <c r="D14" s="91">
        <v>6200</v>
      </c>
      <c r="E14" s="436">
        <f t="shared" si="0"/>
        <v>281.81818181818181</v>
      </c>
    </row>
    <row r="15" spans="1:14" s="76" customFormat="1" ht="15" customHeight="1" x14ac:dyDescent="0.2">
      <c r="A15" s="77">
        <v>6409</v>
      </c>
      <c r="B15" s="99" t="s">
        <v>222</v>
      </c>
      <c r="C15" s="79">
        <v>400</v>
      </c>
      <c r="D15" s="91">
        <v>680</v>
      </c>
      <c r="E15" s="436">
        <f t="shared" si="0"/>
        <v>170</v>
      </c>
      <c r="F15" s="80"/>
    </row>
    <row r="16" spans="1:14" s="76" customFormat="1" ht="15" customHeight="1" thickBot="1" x14ac:dyDescent="0.25">
      <c r="A16" s="162">
        <v>6172</v>
      </c>
      <c r="B16" s="163" t="s">
        <v>65</v>
      </c>
      <c r="C16" s="164">
        <v>22900</v>
      </c>
      <c r="D16" s="166">
        <v>24930</v>
      </c>
      <c r="E16" s="427">
        <f t="shared" si="0"/>
        <v>108.8646288209607</v>
      </c>
      <c r="F16" s="80"/>
    </row>
    <row r="17" spans="1:6" s="86" customFormat="1" ht="20.100000000000001" customHeight="1" thickBot="1" x14ac:dyDescent="0.3">
      <c r="A17" s="159"/>
      <c r="B17" s="160" t="s">
        <v>63</v>
      </c>
      <c r="C17" s="161">
        <f>SUM(C8:C16)</f>
        <v>74500</v>
      </c>
      <c r="D17" s="165">
        <f>SUM(D8:D16)</f>
        <v>82000</v>
      </c>
      <c r="E17" s="428">
        <f t="shared" si="0"/>
        <v>110.06711409395973</v>
      </c>
      <c r="F17" s="85"/>
    </row>
    <row r="18" spans="1:6" ht="15" customHeight="1" x14ac:dyDescent="0.25">
      <c r="A18" s="87"/>
      <c r="B18" s="87"/>
      <c r="C18" s="88"/>
      <c r="D18" s="89"/>
      <c r="E18" s="221"/>
      <c r="F18" s="80"/>
    </row>
    <row r="19" spans="1:6" ht="15" customHeight="1" x14ac:dyDescent="0.2">
      <c r="A19" s="218"/>
    </row>
    <row r="20" spans="1:6" ht="15" customHeight="1" x14ac:dyDescent="0.2">
      <c r="A20" s="217"/>
    </row>
    <row r="21" spans="1:6" ht="15" customHeight="1" x14ac:dyDescent="0.2">
      <c r="A21" s="217"/>
    </row>
    <row r="22" spans="1:6" ht="15" customHeight="1" x14ac:dyDescent="0.2"/>
    <row r="23" spans="1:6" ht="15" customHeight="1" x14ac:dyDescent="0.2">
      <c r="A23"/>
    </row>
    <row r="24" spans="1:6" x14ac:dyDescent="0.2">
      <c r="A24"/>
    </row>
    <row r="25" spans="1:6" x14ac:dyDescent="0.2">
      <c r="A25"/>
    </row>
    <row r="27" spans="1:6" x14ac:dyDescent="0.2">
      <c r="A27"/>
    </row>
    <row r="28" spans="1:6" x14ac:dyDescent="0.2">
      <c r="A28"/>
    </row>
  </sheetData>
  <mergeCells count="1">
    <mergeCell ref="A2:E2"/>
  </mergeCells>
  <pageMargins left="0.55118110236220474" right="0.31496062992125984" top="0.78740157480314965" bottom="1.3779527559055118" header="0.51181102362204722" footer="1.3779527559055118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7" customWidth="1"/>
    <col min="5" max="5" width="7.42578125" style="223" customWidth="1"/>
    <col min="6" max="16384" width="9.140625" style="56"/>
  </cols>
  <sheetData>
    <row r="1" spans="1:10" ht="14.25" x14ac:dyDescent="0.2">
      <c r="E1" s="220"/>
    </row>
    <row r="2" spans="1:10" ht="20.25" customHeight="1" x14ac:dyDescent="0.25">
      <c r="A2" s="536" t="s">
        <v>183</v>
      </c>
      <c r="B2" s="537"/>
      <c r="C2" s="537"/>
      <c r="D2" s="537"/>
      <c r="E2" s="537"/>
      <c r="F2" s="217"/>
      <c r="G2" s="217"/>
      <c r="H2" s="217"/>
      <c r="I2" s="217"/>
      <c r="J2" s="217"/>
    </row>
    <row r="3" spans="1:10" ht="12.75" customHeight="1" x14ac:dyDescent="0.25">
      <c r="A3" s="303"/>
      <c r="B3" s="304"/>
      <c r="C3" s="304"/>
      <c r="D3" s="304"/>
      <c r="E3" s="304"/>
      <c r="F3" s="217"/>
      <c r="G3" s="217"/>
      <c r="H3" s="217"/>
      <c r="I3" s="217"/>
      <c r="J3" s="217"/>
    </row>
    <row r="4" spans="1:10" ht="19.5" customHeight="1" x14ac:dyDescent="0.25">
      <c r="A4" s="60" t="s">
        <v>211</v>
      </c>
      <c r="B4" s="245"/>
    </row>
    <row r="5" spans="1:10" ht="15" customHeight="1" thickBot="1" x14ac:dyDescent="0.3">
      <c r="A5" s="60"/>
      <c r="E5" s="61" t="s">
        <v>0</v>
      </c>
    </row>
    <row r="6" spans="1:10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  <c r="F6" s="244"/>
      <c r="I6" s="243"/>
    </row>
    <row r="7" spans="1:10" s="72" customFormat="1" ht="20.100000000000001" customHeight="1" thickBot="1" x14ac:dyDescent="0.3">
      <c r="A7" s="67"/>
      <c r="B7" s="68" t="s">
        <v>56</v>
      </c>
      <c r="C7" s="233"/>
      <c r="D7" s="233"/>
      <c r="E7" s="234"/>
    </row>
    <row r="8" spans="1:10" s="217" customFormat="1" ht="15" customHeight="1" x14ac:dyDescent="0.2">
      <c r="A8" s="73">
        <v>6172</v>
      </c>
      <c r="B8" s="300" t="s">
        <v>65</v>
      </c>
      <c r="C8" s="299">
        <v>458662</v>
      </c>
      <c r="D8" s="196">
        <v>69728</v>
      </c>
      <c r="E8" s="447">
        <f>D8/C8*100</f>
        <v>15.202480257793322</v>
      </c>
      <c r="F8" s="236"/>
    </row>
    <row r="9" spans="1:10" s="217" customFormat="1" ht="15" customHeight="1" thickBot="1" x14ac:dyDescent="0.25">
      <c r="A9" s="90">
        <v>6409</v>
      </c>
      <c r="B9" s="302" t="s">
        <v>160</v>
      </c>
      <c r="C9" s="449">
        <v>6864</v>
      </c>
      <c r="D9" s="450">
        <v>0</v>
      </c>
      <c r="E9" s="451">
        <f>D9/C9*100</f>
        <v>0</v>
      </c>
      <c r="F9" s="241"/>
    </row>
    <row r="10" spans="1:10" s="86" customFormat="1" ht="20.100000000000001" customHeight="1" thickBot="1" x14ac:dyDescent="0.3">
      <c r="A10" s="452"/>
      <c r="B10" s="82" t="s">
        <v>63</v>
      </c>
      <c r="C10" s="228">
        <f>SUM(C8:C9)</f>
        <v>465526</v>
      </c>
      <c r="D10" s="84">
        <f>SUM(D8:D9)</f>
        <v>69728</v>
      </c>
      <c r="E10" s="448">
        <f>D10/C10*100</f>
        <v>14.97832559298514</v>
      </c>
      <c r="F10" s="236"/>
    </row>
    <row r="11" spans="1:10" s="86" customFormat="1" ht="12.75" customHeight="1" x14ac:dyDescent="0.25">
      <c r="A11" s="239"/>
      <c r="B11" s="239"/>
      <c r="C11" s="238"/>
      <c r="D11" s="238"/>
      <c r="E11" s="240"/>
      <c r="F11" s="236"/>
    </row>
  </sheetData>
  <mergeCells count="1">
    <mergeCell ref="A2:E2"/>
  </mergeCells>
  <pageMargins left="0.55118110236220474" right="0.31496062992125984" top="0.78740157480314965" bottom="1.3779527559055118" header="0.51181102362204722" footer="1.3779527559055118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"/>
  <sheetViews>
    <sheetView workbookViewId="0">
      <selection activeCell="B39" sqref="B39"/>
    </sheetView>
  </sheetViews>
  <sheetFormatPr defaultRowHeight="12.75" x14ac:dyDescent="0.2"/>
  <cols>
    <col min="1" max="1" width="6.7109375" style="56" customWidth="1"/>
    <col min="2" max="2" width="70.7109375" style="56" customWidth="1"/>
    <col min="3" max="3" width="16.7109375" style="57" customWidth="1"/>
    <col min="4" max="4" width="17.7109375" style="58" customWidth="1"/>
    <col min="5" max="5" width="7.42578125" style="59" customWidth="1"/>
    <col min="6" max="16384" width="9.140625" style="56"/>
  </cols>
  <sheetData>
    <row r="2" spans="1:14" ht="20.25" customHeight="1" x14ac:dyDescent="0.25">
      <c r="A2" s="536" t="s">
        <v>183</v>
      </c>
      <c r="B2" s="537"/>
      <c r="C2" s="537"/>
      <c r="D2" s="537"/>
      <c r="E2" s="537"/>
    </row>
    <row r="4" spans="1:14" ht="20.100000000000001" customHeight="1" x14ac:dyDescent="0.25">
      <c r="A4" s="60" t="s">
        <v>64</v>
      </c>
      <c r="E4" s="61"/>
    </row>
    <row r="5" spans="1:14" ht="15" customHeight="1" thickBot="1" x14ac:dyDescent="0.3">
      <c r="A5" s="60"/>
      <c r="E5" s="61" t="s">
        <v>0</v>
      </c>
    </row>
    <row r="6" spans="1:14" s="66" customFormat="1" ht="35.25" customHeight="1" thickBot="1" x14ac:dyDescent="0.25">
      <c r="A6" s="62" t="s">
        <v>54</v>
      </c>
      <c r="B6" s="62" t="s">
        <v>55</v>
      </c>
      <c r="C6" s="63" t="s">
        <v>182</v>
      </c>
      <c r="D6" s="64" t="s">
        <v>179</v>
      </c>
      <c r="E6" s="65" t="s">
        <v>180</v>
      </c>
    </row>
    <row r="7" spans="1:14" s="72" customFormat="1" ht="20.100000000000001" customHeight="1" thickBot="1" x14ac:dyDescent="0.3">
      <c r="A7" s="67"/>
      <c r="B7" s="68" t="s">
        <v>56</v>
      </c>
      <c r="C7" s="69"/>
      <c r="D7" s="70"/>
      <c r="E7" s="71"/>
    </row>
    <row r="8" spans="1:14" s="76" customFormat="1" ht="15" customHeight="1" x14ac:dyDescent="0.2">
      <c r="A8" s="73">
        <v>6113</v>
      </c>
      <c r="B8" s="100" t="s">
        <v>187</v>
      </c>
      <c r="C8" s="74">
        <v>0</v>
      </c>
      <c r="D8" s="196">
        <v>3000</v>
      </c>
      <c r="E8" s="426"/>
      <c r="F8" s="75"/>
      <c r="G8" s="75"/>
      <c r="H8" s="75"/>
      <c r="I8" s="75"/>
      <c r="J8" s="75"/>
      <c r="K8" s="75"/>
      <c r="L8" s="75"/>
      <c r="M8" s="75"/>
      <c r="N8" s="75"/>
    </row>
    <row r="9" spans="1:14" s="76" customFormat="1" ht="15" customHeight="1" x14ac:dyDescent="0.2">
      <c r="A9" s="77">
        <v>6172</v>
      </c>
      <c r="B9" s="99" t="s">
        <v>65</v>
      </c>
      <c r="C9" s="79">
        <v>16800</v>
      </c>
      <c r="D9" s="91">
        <v>15001</v>
      </c>
      <c r="E9" s="436">
        <f>D9/C9*100</f>
        <v>89.291666666666671</v>
      </c>
      <c r="F9" s="75"/>
      <c r="G9" s="75"/>
      <c r="H9" s="75"/>
      <c r="I9" s="75"/>
      <c r="J9" s="75"/>
      <c r="K9" s="75"/>
      <c r="L9" s="75"/>
      <c r="M9" s="75"/>
      <c r="N9" s="75"/>
    </row>
    <row r="10" spans="1:14" s="76" customFormat="1" ht="15" customHeight="1" x14ac:dyDescent="0.2">
      <c r="A10" s="77">
        <v>6172</v>
      </c>
      <c r="B10" s="99" t="s">
        <v>188</v>
      </c>
      <c r="C10" s="79">
        <v>6000</v>
      </c>
      <c r="D10" s="93">
        <v>6000</v>
      </c>
      <c r="E10" s="436">
        <f>D10/C10*100</f>
        <v>100</v>
      </c>
    </row>
    <row r="11" spans="1:14" s="76" customFormat="1" ht="15" customHeight="1" x14ac:dyDescent="0.2">
      <c r="A11" s="77">
        <v>6172</v>
      </c>
      <c r="B11" s="99" t="s">
        <v>157</v>
      </c>
      <c r="C11" s="79">
        <v>1800</v>
      </c>
      <c r="D11" s="93">
        <v>3599</v>
      </c>
      <c r="E11" s="436">
        <f>D11/C11*100</f>
        <v>199.94444444444443</v>
      </c>
    </row>
    <row r="12" spans="1:14" s="76" customFormat="1" ht="15" customHeight="1" x14ac:dyDescent="0.2">
      <c r="A12" s="77">
        <v>6172</v>
      </c>
      <c r="B12" s="99" t="s">
        <v>186</v>
      </c>
      <c r="C12" s="79">
        <v>0</v>
      </c>
      <c r="D12" s="93">
        <v>20000</v>
      </c>
      <c r="E12" s="436"/>
    </row>
    <row r="13" spans="1:14" s="76" customFormat="1" ht="15" customHeight="1" thickBot="1" x14ac:dyDescent="0.25">
      <c r="A13" s="162">
        <v>6172</v>
      </c>
      <c r="B13" s="163" t="s">
        <v>212</v>
      </c>
      <c r="C13" s="164">
        <v>0</v>
      </c>
      <c r="D13" s="166">
        <v>2000</v>
      </c>
      <c r="E13" s="427"/>
      <c r="F13" s="80"/>
    </row>
    <row r="14" spans="1:14" s="86" customFormat="1" ht="20.100000000000001" customHeight="1" thickBot="1" x14ac:dyDescent="0.3">
      <c r="A14" s="81"/>
      <c r="B14" s="82" t="s">
        <v>63</v>
      </c>
      <c r="C14" s="83">
        <f>SUM(C8:C13)</f>
        <v>24600</v>
      </c>
      <c r="D14" s="84">
        <f>SUM(D8:D13)</f>
        <v>49600</v>
      </c>
      <c r="E14" s="437">
        <f>D14/C14*100</f>
        <v>201.6260162601626</v>
      </c>
      <c r="F14" s="85"/>
    </row>
    <row r="15" spans="1:14" ht="15" customHeight="1" x14ac:dyDescent="0.25">
      <c r="A15" s="87"/>
      <c r="B15" s="87"/>
      <c r="C15" s="88"/>
      <c r="D15" s="89"/>
      <c r="E15" s="221"/>
      <c r="F15" s="80"/>
    </row>
  </sheetData>
  <mergeCells count="1">
    <mergeCell ref="A2:E2"/>
  </mergeCells>
  <pageMargins left="0.55118110236220474" right="0.31496062992125984" top="0.78740157480314965" bottom="1.3779527559055118" header="0.51181102362204722" footer="1.377952755905511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</vt:i4>
      </vt:variant>
    </vt:vector>
  </HeadingPairs>
  <TitlesOfParts>
    <vt:vector size="27" baseType="lpstr">
      <vt:lpstr>Bilance</vt:lpstr>
      <vt:lpstr>Sumář příjmů a výdajů</vt:lpstr>
      <vt:lpstr>Fondy</vt:lpstr>
      <vt:lpstr>Příjmy z pronájmu majetku PO</vt:lpstr>
      <vt:lpstr>Dluhová služba </vt:lpstr>
      <vt:lpstr>Běžné výdaje kapitol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13</vt:lpstr>
      <vt:lpstr>14</vt:lpstr>
      <vt:lpstr>16</vt:lpstr>
      <vt:lpstr>17</vt:lpstr>
      <vt:lpstr>23</vt:lpstr>
      <vt:lpstr>12 - Investiční výdaje</vt:lpstr>
      <vt:lpstr>'11'!Oblast_tisku</vt:lpstr>
      <vt:lpstr>'Dluhová služba '!Oblast_tisku</vt:lpstr>
      <vt:lpstr>'Příjmy z pronájmu majetku PO'!Oblast_tisku</vt:lpstr>
      <vt:lpstr>'Sumář příjmů a výdajů'!Oblast_tisku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2015-11-09T15:35:58Z</cp:lastPrinted>
  <dcterms:created xsi:type="dcterms:W3CDTF">2014-09-16T07:52:57Z</dcterms:created>
  <dcterms:modified xsi:type="dcterms:W3CDTF">2016-01-04T13:13:33Z</dcterms:modified>
</cp:coreProperties>
</file>