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0" windowWidth="15480" windowHeight="10770"/>
  </bookViews>
  <sheets>
    <sheet name="1" sheetId="61" r:id="rId1"/>
    <sheet name="2" sheetId="62" r:id="rId2"/>
    <sheet name="3" sheetId="2" r:id="rId3"/>
    <sheet name="4" sheetId="4" r:id="rId4"/>
    <sheet name="5" sheetId="53" r:id="rId5"/>
    <sheet name="6" sheetId="55" r:id="rId6"/>
    <sheet name="7" sheetId="7" r:id="rId7"/>
    <sheet name="8" sheetId="8" r:id="rId8"/>
    <sheet name="9" sheetId="9" r:id="rId9"/>
    <sheet name="10" sheetId="10" r:id="rId10"/>
    <sheet name="11" sheetId="11" r:id="rId11"/>
    <sheet name="12" sheetId="12" r:id="rId12"/>
    <sheet name="13" sheetId="13" r:id="rId13"/>
    <sheet name="14" sheetId="51" r:id="rId14"/>
    <sheet name="15" sheetId="14" r:id="rId15"/>
    <sheet name="16" sheetId="15" r:id="rId16"/>
    <sheet name="17" sheetId="16" r:id="rId17"/>
    <sheet name="18" sheetId="18" r:id="rId18"/>
    <sheet name="19" sheetId="19" r:id="rId19"/>
    <sheet name="20" sheetId="20" r:id="rId20"/>
    <sheet name="21" sheetId="21" r:id="rId21"/>
    <sheet name="22" sheetId="22" r:id="rId22"/>
    <sheet name="23" sheetId="24" r:id="rId23"/>
    <sheet name="24" sheetId="25" r:id="rId24"/>
    <sheet name="25" sheetId="26" r:id="rId25"/>
    <sheet name="26" sheetId="27" r:id="rId26"/>
    <sheet name="27" sheetId="28" r:id="rId27"/>
    <sheet name="28" sheetId="29" r:id="rId28"/>
    <sheet name="29" sheetId="30" r:id="rId29"/>
    <sheet name="30" sheetId="31" r:id="rId30"/>
    <sheet name="31" sheetId="32" r:id="rId31"/>
    <sheet name="32" sheetId="33" r:id="rId32"/>
    <sheet name="33" sheetId="36" r:id="rId33"/>
    <sheet name="34" sheetId="40" r:id="rId34"/>
    <sheet name="35" sheetId="56" r:id="rId35"/>
    <sheet name="36" sheetId="57" r:id="rId36"/>
    <sheet name="37" sheetId="59" r:id="rId37"/>
    <sheet name="38" sheetId="42" r:id="rId38"/>
    <sheet name="39" sheetId="43" r:id="rId39"/>
    <sheet name="40" sheetId="44" r:id="rId40"/>
    <sheet name="41" sheetId="45" r:id="rId41"/>
    <sheet name="42" sheetId="47" r:id="rId42"/>
    <sheet name="43" sheetId="48" r:id="rId43"/>
    <sheet name="44" sheetId="63" r:id="rId44"/>
    <sheet name="45" sheetId="64" r:id="rId45"/>
    <sheet name="46" sheetId="65" r:id="rId46"/>
    <sheet name="47" sheetId="66" r:id="rId47"/>
    <sheet name="48" sheetId="67" r:id="rId48"/>
  </sheets>
  <definedNames>
    <definedName name="_xlnm.Print_Area" localSheetId="23">'24'!$B$3:$J$31</definedName>
    <definedName name="_xlnm.Print_Area" localSheetId="26">'27'!$B$3:$O$31</definedName>
  </definedNames>
  <calcPr calcId="145621"/>
</workbook>
</file>

<file path=xl/calcChain.xml><?xml version="1.0" encoding="utf-8"?>
<calcChain xmlns="http://schemas.openxmlformats.org/spreadsheetml/2006/main">
  <c r="J187" i="11" l="1"/>
  <c r="J186" i="11"/>
  <c r="J79" i="11"/>
  <c r="J80" i="11"/>
  <c r="J81" i="11"/>
  <c r="J82" i="11"/>
  <c r="J83" i="11"/>
  <c r="J84" i="11"/>
  <c r="J85" i="11"/>
  <c r="J86" i="11"/>
  <c r="J87" i="11"/>
  <c r="J88" i="11"/>
  <c r="J89" i="11"/>
  <c r="J90" i="11"/>
  <c r="J78" i="11"/>
  <c r="J56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12" i="11"/>
  <c r="J37" i="11"/>
  <c r="J36" i="11"/>
  <c r="J35" i="11"/>
  <c r="G11" i="42" l="1"/>
  <c r="E11" i="42"/>
  <c r="F11" i="42"/>
  <c r="H11" i="42"/>
  <c r="C11" i="42"/>
  <c r="D11" i="42" l="1"/>
  <c r="D18" i="36" l="1"/>
  <c r="F4" i="59"/>
  <c r="G4" i="59"/>
  <c r="H4" i="59"/>
  <c r="E4" i="59"/>
  <c r="K20" i="18" l="1"/>
  <c r="J20" i="18"/>
  <c r="H20" i="18"/>
  <c r="G20" i="18"/>
  <c r="F20" i="18"/>
  <c r="E20" i="18"/>
  <c r="D20" i="18"/>
  <c r="I20" i="18"/>
  <c r="E6" i="29" l="1"/>
  <c r="D31" i="28"/>
  <c r="E31" i="28"/>
  <c r="F31" i="28"/>
  <c r="G31" i="28"/>
  <c r="H31" i="28"/>
  <c r="I31" i="28"/>
  <c r="J31" i="28"/>
  <c r="K31" i="28"/>
  <c r="L31" i="28"/>
  <c r="M31" i="28"/>
  <c r="N31" i="28"/>
  <c r="C31" i="28"/>
  <c r="O6" i="28"/>
  <c r="O7" i="28"/>
  <c r="O8" i="28"/>
  <c r="O9" i="28"/>
  <c r="O10" i="28"/>
  <c r="O11" i="28"/>
  <c r="O12" i="28"/>
  <c r="O13" i="28"/>
  <c r="O14" i="28"/>
  <c r="O15" i="28"/>
  <c r="O16" i="28"/>
  <c r="O17" i="28"/>
  <c r="O18" i="28"/>
  <c r="O19" i="28"/>
  <c r="O20" i="28"/>
  <c r="O21" i="28"/>
  <c r="O22" i="28"/>
  <c r="O23" i="28"/>
  <c r="O24" i="28"/>
  <c r="O25" i="28"/>
  <c r="O26" i="28"/>
  <c r="O27" i="28"/>
  <c r="O28" i="28"/>
  <c r="O29" i="28"/>
  <c r="O30" i="28"/>
  <c r="O5" i="28"/>
  <c r="E787" i="65"/>
  <c r="J13" i="16" l="1"/>
  <c r="G176" i="51" l="1"/>
  <c r="F176" i="51"/>
  <c r="E176" i="51"/>
  <c r="D176" i="51"/>
  <c r="C176" i="51"/>
  <c r="C176" i="13"/>
  <c r="D176" i="13"/>
  <c r="G175" i="13"/>
  <c r="G175" i="51"/>
  <c r="G174" i="51"/>
  <c r="G174" i="13"/>
  <c r="F173" i="13"/>
  <c r="D173" i="13"/>
  <c r="G173" i="51"/>
  <c r="G171" i="51"/>
  <c r="G172" i="51"/>
  <c r="G158" i="13"/>
  <c r="G159" i="13"/>
  <c r="G160" i="13"/>
  <c r="G161" i="13"/>
  <c r="G162" i="13"/>
  <c r="G163" i="13"/>
  <c r="G164" i="13"/>
  <c r="G165" i="13"/>
  <c r="G166" i="13"/>
  <c r="G167" i="13"/>
  <c r="G168" i="13"/>
  <c r="G169" i="13"/>
  <c r="G170" i="13"/>
  <c r="G171" i="13"/>
  <c r="G172" i="13"/>
  <c r="G160" i="51"/>
  <c r="G161" i="51"/>
  <c r="G162" i="51"/>
  <c r="G163" i="51"/>
  <c r="G164" i="51"/>
  <c r="G165" i="51"/>
  <c r="G166" i="51"/>
  <c r="G167" i="51"/>
  <c r="G168" i="51"/>
  <c r="G169" i="51"/>
  <c r="G170" i="51"/>
  <c r="G159" i="51"/>
  <c r="G158" i="51"/>
  <c r="G157" i="51"/>
  <c r="G157" i="13"/>
  <c r="G156" i="51"/>
  <c r="G156" i="13"/>
  <c r="G155" i="51"/>
  <c r="G155" i="13"/>
  <c r="F154" i="51"/>
  <c r="E154" i="51"/>
  <c r="G154" i="51"/>
  <c r="G153" i="51"/>
  <c r="G148" i="51"/>
  <c r="G149" i="51"/>
  <c r="G150" i="51"/>
  <c r="G151" i="51"/>
  <c r="G152" i="51"/>
  <c r="G140" i="13"/>
  <c r="G141" i="13"/>
  <c r="G142" i="13"/>
  <c r="G143" i="13"/>
  <c r="G144" i="13"/>
  <c r="G145" i="13"/>
  <c r="G146" i="13"/>
  <c r="G147" i="13"/>
  <c r="G148" i="13"/>
  <c r="G149" i="13"/>
  <c r="G150" i="13"/>
  <c r="G151" i="13"/>
  <c r="G152" i="13"/>
  <c r="G153" i="13"/>
  <c r="G137" i="13"/>
  <c r="G138" i="13"/>
  <c r="G139" i="13"/>
  <c r="G137" i="51"/>
  <c r="G138" i="51"/>
  <c r="G139" i="51"/>
  <c r="G140" i="51"/>
  <c r="G141" i="51"/>
  <c r="G142" i="51"/>
  <c r="G143" i="51"/>
  <c r="G144" i="51"/>
  <c r="G145" i="51"/>
  <c r="G146" i="51"/>
  <c r="G147" i="51"/>
  <c r="G135" i="51"/>
  <c r="G136" i="51"/>
  <c r="G130" i="13"/>
  <c r="G131" i="13"/>
  <c r="G132" i="13"/>
  <c r="G133" i="13"/>
  <c r="G134" i="13"/>
  <c r="G135" i="13"/>
  <c r="G136" i="13"/>
  <c r="G126" i="51"/>
  <c r="G127" i="51"/>
  <c r="G128" i="51"/>
  <c r="G129" i="51"/>
  <c r="G130" i="51"/>
  <c r="G131" i="51"/>
  <c r="G132" i="51"/>
  <c r="G133" i="51"/>
  <c r="G134" i="51"/>
  <c r="G122" i="51"/>
  <c r="G123" i="51"/>
  <c r="G124" i="51"/>
  <c r="G125" i="51"/>
  <c r="G121" i="51"/>
  <c r="G124" i="13"/>
  <c r="G125" i="13"/>
  <c r="G126" i="13"/>
  <c r="G127" i="13"/>
  <c r="G128" i="13"/>
  <c r="G129" i="13"/>
  <c r="G154" i="13"/>
  <c r="G119" i="13"/>
  <c r="G121" i="13"/>
  <c r="G122" i="13"/>
  <c r="G123" i="13"/>
  <c r="E120" i="13"/>
  <c r="G120" i="13" s="1"/>
  <c r="G120" i="51"/>
  <c r="H130" i="11"/>
  <c r="G119" i="51"/>
  <c r="G118" i="51"/>
  <c r="G118" i="13"/>
  <c r="G111" i="51"/>
  <c r="G112" i="51"/>
  <c r="G113" i="51"/>
  <c r="G114" i="51"/>
  <c r="G115" i="51"/>
  <c r="G116" i="51"/>
  <c r="G117" i="51"/>
  <c r="G111" i="13"/>
  <c r="G112" i="13"/>
  <c r="G113" i="13"/>
  <c r="G114" i="13"/>
  <c r="G115" i="13"/>
  <c r="G116" i="13"/>
  <c r="G117" i="13"/>
  <c r="G110" i="51"/>
  <c r="G109" i="51"/>
  <c r="G108" i="51"/>
  <c r="G108" i="13"/>
  <c r="G109" i="13"/>
  <c r="G110" i="13"/>
  <c r="G107" i="51"/>
  <c r="G107" i="13"/>
  <c r="G106" i="51"/>
  <c r="G106" i="13"/>
  <c r="G104" i="13"/>
  <c r="G103" i="13"/>
  <c r="F105" i="13"/>
  <c r="G105" i="51"/>
  <c r="F104" i="13"/>
  <c r="F176" i="13" s="1"/>
  <c r="G104" i="51"/>
  <c r="G103" i="51"/>
  <c r="G102" i="51"/>
  <c r="G102" i="13"/>
  <c r="G101" i="51"/>
  <c r="G101" i="13"/>
  <c r="G100" i="51"/>
  <c r="G100" i="13"/>
  <c r="G98" i="51"/>
  <c r="G99" i="51"/>
  <c r="G99" i="13"/>
  <c r="G98" i="13"/>
  <c r="G105" i="13" l="1"/>
  <c r="G173" i="13"/>
  <c r="G89" i="51"/>
  <c r="G90" i="51"/>
  <c r="G91" i="51"/>
  <c r="G92" i="51"/>
  <c r="G93" i="51"/>
  <c r="G94" i="51"/>
  <c r="G95" i="51"/>
  <c r="G96" i="51"/>
  <c r="G97" i="51"/>
  <c r="G89" i="13"/>
  <c r="G90" i="13"/>
  <c r="G91" i="13"/>
  <c r="G92" i="13"/>
  <c r="G93" i="13"/>
  <c r="G94" i="13"/>
  <c r="G95" i="13"/>
  <c r="G96" i="13"/>
  <c r="G97" i="13"/>
  <c r="G88" i="51"/>
  <c r="G88" i="13"/>
  <c r="G86" i="51"/>
  <c r="G87" i="51"/>
  <c r="G87" i="13"/>
  <c r="G86" i="13"/>
  <c r="G85" i="51"/>
  <c r="G85" i="13"/>
  <c r="G73" i="51"/>
  <c r="G74" i="51"/>
  <c r="G75" i="51"/>
  <c r="G76" i="51"/>
  <c r="G77" i="51"/>
  <c r="G78" i="51"/>
  <c r="G79" i="51"/>
  <c r="G80" i="51"/>
  <c r="G81" i="51"/>
  <c r="G82" i="51"/>
  <c r="G83" i="51"/>
  <c r="G84" i="51"/>
  <c r="G73" i="13"/>
  <c r="G74" i="13"/>
  <c r="G75" i="13"/>
  <c r="G76" i="13"/>
  <c r="G77" i="13"/>
  <c r="G78" i="13"/>
  <c r="G79" i="13"/>
  <c r="G80" i="13"/>
  <c r="G81" i="13"/>
  <c r="G82" i="13"/>
  <c r="G83" i="13"/>
  <c r="G84" i="13"/>
  <c r="G71" i="51"/>
  <c r="G72" i="51"/>
  <c r="G71" i="13"/>
  <c r="G72" i="13"/>
  <c r="G70" i="51"/>
  <c r="G69" i="51"/>
  <c r="G68" i="51"/>
  <c r="G70" i="13"/>
  <c r="G69" i="13"/>
  <c r="G68" i="13"/>
  <c r="G67" i="51"/>
  <c r="G67" i="13"/>
  <c r="E6" i="30" l="1"/>
  <c r="D6" i="30"/>
  <c r="C6" i="30"/>
  <c r="G63" i="51" l="1"/>
  <c r="G64" i="51"/>
  <c r="G65" i="51"/>
  <c r="G66" i="51"/>
  <c r="G62" i="51"/>
  <c r="G61" i="51"/>
  <c r="G62" i="13"/>
  <c r="G63" i="13"/>
  <c r="G64" i="13"/>
  <c r="G65" i="13"/>
  <c r="G66" i="13"/>
  <c r="G60" i="51"/>
  <c r="G61" i="13"/>
  <c r="G60" i="13"/>
  <c r="G57" i="51"/>
  <c r="G58" i="51"/>
  <c r="G59" i="51"/>
  <c r="G57" i="13"/>
  <c r="G58" i="13"/>
  <c r="G59" i="13"/>
  <c r="G56" i="51"/>
  <c r="G56" i="13"/>
  <c r="G55" i="51"/>
  <c r="G55" i="13"/>
  <c r="G54" i="51"/>
  <c r="G54" i="13"/>
  <c r="G53" i="51"/>
  <c r="G52" i="51"/>
  <c r="G53" i="13"/>
  <c r="G52" i="13"/>
  <c r="G47" i="51"/>
  <c r="G48" i="51"/>
  <c r="G49" i="51"/>
  <c r="G50" i="51"/>
  <c r="G51" i="51"/>
  <c r="G47" i="13"/>
  <c r="G48" i="13"/>
  <c r="G49" i="13"/>
  <c r="G50" i="13"/>
  <c r="G51" i="13"/>
  <c r="G46" i="51" l="1"/>
  <c r="G46" i="13"/>
  <c r="G44" i="51"/>
  <c r="G45" i="51"/>
  <c r="G45" i="13"/>
  <c r="G44" i="13"/>
  <c r="G40" i="13"/>
  <c r="G41" i="13"/>
  <c r="G42" i="13"/>
  <c r="G43" i="13"/>
  <c r="G40" i="51"/>
  <c r="G41" i="51"/>
  <c r="G42" i="51"/>
  <c r="G43" i="51"/>
  <c r="G43" i="11"/>
  <c r="G44" i="11"/>
  <c r="G42" i="11"/>
  <c r="G37" i="51" l="1"/>
  <c r="G38" i="51"/>
  <c r="G39" i="51"/>
  <c r="G37" i="13"/>
  <c r="G38" i="13"/>
  <c r="G39" i="13"/>
  <c r="G34" i="51"/>
  <c r="G35" i="51"/>
  <c r="G36" i="51"/>
  <c r="G34" i="13"/>
  <c r="G35" i="13"/>
  <c r="G36" i="13"/>
  <c r="G33" i="51"/>
  <c r="G33" i="13"/>
  <c r="G26" i="51"/>
  <c r="G27" i="51"/>
  <c r="G28" i="51"/>
  <c r="G29" i="51"/>
  <c r="G30" i="51"/>
  <c r="G31" i="51"/>
  <c r="G32" i="51"/>
  <c r="G26" i="13"/>
  <c r="G27" i="13"/>
  <c r="G28" i="13"/>
  <c r="G29" i="13"/>
  <c r="G30" i="13"/>
  <c r="G31" i="13"/>
  <c r="G32" i="13"/>
  <c r="G25" i="51"/>
  <c r="G25" i="13"/>
  <c r="G12" i="51"/>
  <c r="G13" i="51"/>
  <c r="G14" i="51"/>
  <c r="G15" i="51"/>
  <c r="G16" i="51"/>
  <c r="G17" i="51"/>
  <c r="G18" i="51"/>
  <c r="G19" i="51"/>
  <c r="G20" i="51"/>
  <c r="G21" i="51"/>
  <c r="G22" i="51"/>
  <c r="G23" i="51"/>
  <c r="G24" i="51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9" i="51"/>
  <c r="G10" i="51"/>
  <c r="G11" i="51"/>
  <c r="G11" i="13"/>
  <c r="G10" i="13"/>
  <c r="D5" i="66"/>
  <c r="D6" i="66"/>
  <c r="D7" i="66"/>
  <c r="D8" i="66"/>
  <c r="D9" i="66"/>
  <c r="D10" i="66"/>
  <c r="D11" i="66"/>
  <c r="D12" i="66"/>
  <c r="D13" i="66"/>
  <c r="D14" i="66"/>
  <c r="D15" i="66"/>
  <c r="D16" i="66"/>
  <c r="D17" i="66"/>
  <c r="D18" i="66"/>
  <c r="D19" i="66"/>
  <c r="D20" i="66"/>
  <c r="D21" i="66"/>
  <c r="D22" i="66"/>
  <c r="D23" i="66"/>
  <c r="D24" i="66"/>
  <c r="D25" i="66"/>
  <c r="D26" i="66"/>
  <c r="D27" i="66"/>
  <c r="D28" i="66"/>
  <c r="D29" i="66"/>
  <c r="D30" i="66"/>
  <c r="D31" i="66"/>
  <c r="D32" i="66"/>
  <c r="D33" i="66"/>
  <c r="D34" i="66"/>
  <c r="D35" i="66"/>
  <c r="D36" i="66"/>
  <c r="D37" i="66"/>
  <c r="D38" i="66"/>
  <c r="D39" i="66"/>
  <c r="D40" i="66"/>
  <c r="D41" i="66"/>
  <c r="D42" i="66"/>
  <c r="D43" i="66"/>
  <c r="D44" i="66"/>
  <c r="D45" i="66"/>
  <c r="D46" i="66"/>
  <c r="D47" i="66"/>
  <c r="D48" i="66"/>
  <c r="D49" i="66"/>
  <c r="D50" i="66"/>
  <c r="D51" i="66"/>
  <c r="D52" i="66"/>
  <c r="D53" i="66"/>
  <c r="D54" i="66"/>
  <c r="D55" i="66"/>
  <c r="D56" i="66"/>
  <c r="D57" i="66"/>
  <c r="D58" i="66"/>
  <c r="D59" i="66"/>
  <c r="D60" i="66"/>
  <c r="D61" i="66"/>
  <c r="D62" i="66"/>
  <c r="D63" i="66"/>
  <c r="D64" i="66"/>
  <c r="D65" i="66"/>
  <c r="D66" i="66"/>
  <c r="D67" i="66"/>
  <c r="D68" i="66"/>
  <c r="D69" i="66"/>
  <c r="D70" i="66"/>
  <c r="D71" i="66"/>
  <c r="D72" i="66"/>
  <c r="D73" i="66"/>
  <c r="D74" i="66"/>
  <c r="D75" i="66"/>
  <c r="D76" i="66"/>
  <c r="D77" i="66"/>
  <c r="D78" i="66"/>
  <c r="D79" i="66"/>
  <c r="D80" i="66"/>
  <c r="D81" i="66"/>
  <c r="D82" i="66"/>
  <c r="D83" i="66"/>
  <c r="D84" i="66"/>
  <c r="D85" i="66"/>
  <c r="D86" i="66"/>
  <c r="D87" i="66"/>
  <c r="D88" i="66"/>
  <c r="D89" i="66"/>
  <c r="D90" i="66"/>
  <c r="D91" i="66"/>
  <c r="D92" i="66"/>
  <c r="D93" i="66"/>
  <c r="D94" i="66"/>
  <c r="D95" i="66"/>
  <c r="D96" i="66"/>
  <c r="D97" i="66"/>
  <c r="D98" i="66"/>
  <c r="D99" i="66"/>
  <c r="D100" i="66"/>
  <c r="D101" i="66"/>
  <c r="D102" i="66"/>
  <c r="D103" i="66"/>
  <c r="D104" i="66"/>
  <c r="D105" i="66"/>
  <c r="D106" i="66"/>
  <c r="D107" i="66"/>
  <c r="D108" i="66"/>
  <c r="D109" i="66"/>
  <c r="D110" i="66"/>
  <c r="D111" i="66"/>
  <c r="D112" i="66"/>
  <c r="D113" i="66"/>
  <c r="D114" i="66"/>
  <c r="D115" i="66"/>
  <c r="D116" i="66"/>
  <c r="D117" i="66"/>
  <c r="D118" i="66"/>
  <c r="D119" i="66"/>
  <c r="D120" i="66"/>
  <c r="D121" i="66"/>
  <c r="D122" i="66"/>
  <c r="D123" i="66"/>
  <c r="D124" i="66"/>
  <c r="D125" i="66"/>
  <c r="D126" i="66"/>
  <c r="D127" i="66"/>
  <c r="D128" i="66"/>
  <c r="D129" i="66"/>
  <c r="D130" i="66"/>
  <c r="D131" i="66"/>
  <c r="D132" i="66"/>
  <c r="D133" i="66"/>
  <c r="D134" i="66"/>
  <c r="D135" i="66"/>
  <c r="D136" i="66"/>
  <c r="D137" i="66"/>
  <c r="D138" i="66"/>
  <c r="D139" i="66"/>
  <c r="D140" i="66"/>
  <c r="D141" i="66"/>
  <c r="D142" i="66"/>
  <c r="D143" i="66"/>
  <c r="D144" i="66"/>
  <c r="D145" i="66"/>
  <c r="D146" i="66"/>
  <c r="D147" i="66"/>
  <c r="D148" i="66"/>
  <c r="D149" i="66"/>
  <c r="D150" i="66"/>
  <c r="D151" i="66"/>
  <c r="D152" i="66"/>
  <c r="D153" i="66"/>
  <c r="D154" i="66"/>
  <c r="D155" i="66"/>
  <c r="D156" i="66"/>
  <c r="D157" i="66"/>
  <c r="D158" i="66"/>
  <c r="D159" i="66"/>
  <c r="D160" i="66"/>
  <c r="D161" i="66"/>
  <c r="D162" i="66"/>
  <c r="D163" i="66"/>
  <c r="D164" i="66"/>
  <c r="D165" i="66"/>
  <c r="D166" i="66"/>
  <c r="D167" i="66"/>
  <c r="D168" i="66"/>
  <c r="D169" i="66"/>
  <c r="D170" i="66"/>
  <c r="D171" i="66"/>
  <c r="D172" i="66"/>
  <c r="D173" i="66"/>
  <c r="D174" i="66"/>
  <c r="D175" i="66"/>
  <c r="D176" i="66"/>
  <c r="D177" i="66"/>
  <c r="D178" i="66"/>
  <c r="D179" i="66"/>
  <c r="D180" i="66"/>
  <c r="D181" i="66"/>
  <c r="D182" i="66"/>
  <c r="D183" i="66"/>
  <c r="D184" i="66"/>
  <c r="D185" i="66"/>
  <c r="D186" i="66"/>
  <c r="D187" i="66"/>
  <c r="D188" i="66"/>
  <c r="D189" i="66"/>
  <c r="D190" i="66"/>
  <c r="D191" i="66"/>
  <c r="D192" i="66"/>
  <c r="D193" i="66"/>
  <c r="D194" i="66"/>
  <c r="D195" i="66"/>
  <c r="D196" i="66"/>
  <c r="D197" i="66"/>
  <c r="D198" i="66"/>
  <c r="D199" i="66"/>
  <c r="D200" i="66"/>
  <c r="D201" i="66"/>
  <c r="D202" i="66"/>
  <c r="D203" i="66"/>
  <c r="D204" i="66"/>
  <c r="D205" i="66"/>
  <c r="D206" i="66"/>
  <c r="D207" i="66"/>
  <c r="D208" i="66"/>
  <c r="D209" i="66"/>
  <c r="D210" i="66"/>
  <c r="D211" i="66"/>
  <c r="D212" i="66"/>
  <c r="D213" i="66"/>
  <c r="D214" i="66"/>
  <c r="D215" i="66"/>
  <c r="D216" i="66"/>
  <c r="D217" i="66"/>
  <c r="D218" i="66"/>
  <c r="D219" i="66"/>
  <c r="D220" i="66"/>
  <c r="D221" i="66"/>
  <c r="D222" i="66"/>
  <c r="D223" i="66"/>
  <c r="D224" i="66"/>
  <c r="D225" i="66"/>
  <c r="D226" i="66"/>
  <c r="D227" i="66"/>
  <c r="D228" i="66"/>
  <c r="D229" i="66"/>
  <c r="D230" i="66"/>
  <c r="D231" i="66"/>
  <c r="D232" i="66"/>
  <c r="D233" i="66"/>
  <c r="D234" i="66"/>
  <c r="D235" i="66"/>
  <c r="D236" i="66"/>
  <c r="D237" i="66"/>
  <c r="D238" i="66"/>
  <c r="D239" i="66"/>
  <c r="D240" i="66"/>
  <c r="D241" i="66"/>
  <c r="D242" i="66"/>
  <c r="D243" i="66"/>
  <c r="D244" i="66"/>
  <c r="D245" i="66"/>
  <c r="D246" i="66"/>
  <c r="D247" i="66"/>
  <c r="D248" i="66"/>
  <c r="D249" i="66"/>
  <c r="D250" i="66"/>
  <c r="D251" i="66"/>
  <c r="D252" i="66"/>
  <c r="D253" i="66"/>
  <c r="D254" i="66"/>
  <c r="D255" i="66"/>
  <c r="D256" i="66"/>
  <c r="D257" i="66"/>
  <c r="D258" i="66"/>
  <c r="D259" i="66"/>
  <c r="D260" i="66"/>
  <c r="D261" i="66"/>
  <c r="D262" i="66"/>
  <c r="D263" i="66"/>
  <c r="D264" i="66"/>
  <c r="D265" i="66"/>
  <c r="D266" i="66"/>
  <c r="D267" i="66"/>
  <c r="D268" i="66"/>
  <c r="D269" i="66"/>
  <c r="D270" i="66"/>
  <c r="D271" i="66"/>
  <c r="D272" i="66"/>
  <c r="D273" i="66"/>
  <c r="D274" i="66"/>
  <c r="D275" i="66"/>
  <c r="D276" i="66"/>
  <c r="D277" i="66"/>
  <c r="D278" i="66"/>
  <c r="D279" i="66"/>
  <c r="D280" i="66"/>
  <c r="D281" i="66"/>
  <c r="D282" i="66"/>
  <c r="D283" i="66"/>
  <c r="D284" i="66"/>
  <c r="D285" i="66"/>
  <c r="D286" i="66"/>
  <c r="D287" i="66"/>
  <c r="D288" i="66"/>
  <c r="D289" i="66"/>
  <c r="D290" i="66"/>
  <c r="D291" i="66"/>
  <c r="D292" i="66"/>
  <c r="D293" i="66"/>
  <c r="D294" i="66"/>
  <c r="D295" i="66"/>
  <c r="D296" i="66"/>
  <c r="D297" i="66"/>
  <c r="D298" i="66"/>
  <c r="D299" i="66"/>
  <c r="D300" i="66"/>
  <c r="D301" i="66"/>
  <c r="D302" i="66"/>
  <c r="D303" i="66"/>
  <c r="D304" i="66"/>
  <c r="D305" i="66"/>
  <c r="D306" i="66"/>
  <c r="D307" i="66"/>
  <c r="D308" i="66"/>
  <c r="D309" i="66"/>
  <c r="D310" i="66"/>
  <c r="D311" i="66"/>
  <c r="D312" i="66"/>
  <c r="D313" i="66"/>
  <c r="D314" i="66"/>
  <c r="D315" i="66"/>
  <c r="D316" i="66"/>
  <c r="D317" i="66"/>
  <c r="D318" i="66"/>
  <c r="D319" i="66"/>
  <c r="D320" i="66"/>
  <c r="D321" i="66"/>
  <c r="D322" i="66"/>
  <c r="D323" i="66"/>
  <c r="D324" i="66"/>
  <c r="D325" i="66"/>
  <c r="D326" i="66"/>
  <c r="D327" i="66"/>
  <c r="D328" i="66"/>
  <c r="D329" i="66"/>
  <c r="D330" i="66"/>
  <c r="D331" i="66"/>
  <c r="D332" i="66"/>
  <c r="D333" i="66"/>
  <c r="D334" i="66"/>
  <c r="D335" i="66"/>
  <c r="D336" i="66"/>
  <c r="D337" i="66"/>
  <c r="D338" i="66"/>
  <c r="D339" i="66"/>
  <c r="D340" i="66"/>
  <c r="D341" i="66"/>
  <c r="D342" i="66"/>
  <c r="D343" i="66"/>
  <c r="D344" i="66"/>
  <c r="D345" i="66"/>
  <c r="D346" i="66"/>
  <c r="D347" i="66"/>
  <c r="D348" i="66"/>
  <c r="D349" i="66"/>
  <c r="D350" i="66"/>
  <c r="D351" i="66"/>
  <c r="D352" i="66"/>
  <c r="D353" i="66"/>
  <c r="D354" i="66"/>
  <c r="D355" i="66"/>
  <c r="D356" i="66"/>
  <c r="D357" i="66"/>
  <c r="D358" i="66"/>
  <c r="D359" i="66"/>
  <c r="D360" i="66"/>
  <c r="D361" i="66"/>
  <c r="D362" i="66"/>
  <c r="D363" i="66"/>
  <c r="D364" i="66"/>
  <c r="D365" i="66"/>
  <c r="D366" i="66"/>
  <c r="D367" i="66"/>
  <c r="D368" i="66"/>
  <c r="D369" i="66"/>
  <c r="D370" i="66"/>
  <c r="D371" i="66"/>
  <c r="D372" i="66"/>
  <c r="D373" i="66"/>
  <c r="D374" i="66"/>
  <c r="D375" i="66"/>
  <c r="D376" i="66"/>
  <c r="D377" i="66"/>
  <c r="D378" i="66"/>
  <c r="D379" i="66"/>
  <c r="D380" i="66"/>
  <c r="D381" i="66"/>
  <c r="D382" i="66"/>
  <c r="D383" i="66"/>
  <c r="D384" i="66"/>
  <c r="D385" i="66"/>
  <c r="D386" i="66"/>
  <c r="D387" i="66"/>
  <c r="D388" i="66"/>
  <c r="D389" i="66"/>
  <c r="D390" i="66"/>
  <c r="D391" i="66"/>
  <c r="D392" i="66"/>
  <c r="D393" i="66"/>
  <c r="D394" i="66"/>
  <c r="D395" i="66"/>
  <c r="D396" i="66"/>
  <c r="D397" i="66"/>
  <c r="D398" i="66"/>
  <c r="D399" i="66"/>
  <c r="D400" i="66"/>
  <c r="D401" i="66"/>
  <c r="D402" i="66"/>
  <c r="D403" i="66"/>
  <c r="D404" i="66"/>
  <c r="D405" i="66"/>
  <c r="D406" i="66"/>
  <c r="D407" i="66"/>
  <c r="D408" i="66"/>
  <c r="D409" i="66"/>
  <c r="D410" i="66"/>
  <c r="D411" i="66"/>
  <c r="D412" i="66"/>
  <c r="D413" i="66"/>
  <c r="D414" i="66"/>
  <c r="D415" i="66"/>
  <c r="D416" i="66"/>
  <c r="D417" i="66"/>
  <c r="D418" i="66"/>
  <c r="D419" i="66"/>
  <c r="D420" i="66"/>
  <c r="D421" i="66"/>
  <c r="D422" i="66"/>
  <c r="D423" i="66"/>
  <c r="D424" i="66"/>
  <c r="D425" i="66"/>
  <c r="D426" i="66"/>
  <c r="D427" i="66"/>
  <c r="D428" i="66"/>
  <c r="D429" i="66"/>
  <c r="D430" i="66"/>
  <c r="D431" i="66"/>
  <c r="D432" i="66"/>
  <c r="D433" i="66"/>
  <c r="D434" i="66"/>
  <c r="D435" i="66"/>
  <c r="D436" i="66"/>
  <c r="D437" i="66"/>
  <c r="D438" i="66"/>
  <c r="D439" i="66"/>
  <c r="D440" i="66"/>
  <c r="D441" i="66"/>
  <c r="D442" i="66"/>
  <c r="D443" i="66"/>
  <c r="D444" i="66"/>
  <c r="D445" i="66"/>
  <c r="D446" i="66"/>
  <c r="D447" i="66"/>
  <c r="D448" i="66"/>
  <c r="D449" i="66"/>
  <c r="D450" i="66"/>
  <c r="D451" i="66"/>
  <c r="D452" i="66"/>
  <c r="D453" i="66"/>
  <c r="D454" i="66"/>
  <c r="D455" i="66"/>
  <c r="D456" i="66"/>
  <c r="D457" i="66"/>
  <c r="D458" i="66"/>
  <c r="D459" i="66"/>
  <c r="D460" i="66"/>
  <c r="D461" i="66"/>
  <c r="D462" i="66"/>
  <c r="D463" i="66"/>
  <c r="D464" i="66"/>
  <c r="D465" i="66"/>
  <c r="D466" i="66"/>
  <c r="D467" i="66"/>
  <c r="D468" i="66"/>
  <c r="D469" i="66"/>
  <c r="D470" i="66"/>
  <c r="D471" i="66"/>
  <c r="D472" i="66"/>
  <c r="D473" i="66"/>
  <c r="D474" i="66"/>
  <c r="D475" i="66"/>
  <c r="D476" i="66"/>
  <c r="D477" i="66"/>
  <c r="D478" i="66"/>
  <c r="D479" i="66"/>
  <c r="D480" i="66"/>
  <c r="D481" i="66"/>
  <c r="D482" i="66"/>
  <c r="D483" i="66"/>
  <c r="D484" i="66"/>
  <c r="D485" i="66"/>
  <c r="D486" i="66"/>
  <c r="D487" i="66"/>
  <c r="D488" i="66"/>
  <c r="D489" i="66"/>
  <c r="D490" i="66"/>
  <c r="D491" i="66"/>
  <c r="D492" i="66"/>
  <c r="D493" i="66"/>
  <c r="D494" i="66"/>
  <c r="D495" i="66"/>
  <c r="D496" i="66"/>
  <c r="D497" i="66"/>
  <c r="D498" i="66"/>
  <c r="D499" i="66"/>
  <c r="D500" i="66"/>
  <c r="D501" i="66"/>
  <c r="D502" i="66"/>
  <c r="D503" i="66"/>
  <c r="D504" i="66"/>
  <c r="D505" i="66"/>
  <c r="D506" i="66"/>
  <c r="D507" i="66"/>
  <c r="D508" i="66"/>
  <c r="D509" i="66"/>
  <c r="D510" i="66"/>
  <c r="D511" i="66"/>
  <c r="D512" i="66"/>
  <c r="D513" i="66"/>
  <c r="D514" i="66"/>
  <c r="D515" i="66"/>
  <c r="D516" i="66"/>
  <c r="D517" i="66"/>
  <c r="D518" i="66"/>
  <c r="D519" i="66"/>
  <c r="D520" i="66"/>
  <c r="D521" i="66"/>
  <c r="D522" i="66"/>
  <c r="D523" i="66"/>
  <c r="D524" i="66"/>
  <c r="D525" i="66"/>
  <c r="D526" i="66"/>
  <c r="D527" i="66"/>
  <c r="D528" i="66"/>
  <c r="D529" i="66"/>
  <c r="D530" i="66"/>
  <c r="D531" i="66"/>
  <c r="D532" i="66"/>
  <c r="D533" i="66"/>
  <c r="D534" i="66"/>
  <c r="D535" i="66"/>
  <c r="D536" i="66"/>
  <c r="D537" i="66"/>
  <c r="D538" i="66"/>
  <c r="D539" i="66"/>
  <c r="D540" i="66"/>
  <c r="D541" i="66"/>
  <c r="D542" i="66"/>
  <c r="D543" i="66"/>
  <c r="D544" i="66"/>
  <c r="D545" i="66"/>
  <c r="D546" i="66"/>
  <c r="D547" i="66"/>
  <c r="D548" i="66"/>
  <c r="D549" i="66"/>
  <c r="D550" i="66"/>
  <c r="D551" i="66"/>
  <c r="D552" i="66"/>
  <c r="D553" i="66"/>
  <c r="D554" i="66"/>
  <c r="D555" i="66"/>
  <c r="D556" i="66"/>
  <c r="D557" i="66"/>
  <c r="D558" i="66"/>
  <c r="D559" i="66"/>
  <c r="D560" i="66"/>
  <c r="D561" i="66"/>
  <c r="D562" i="66"/>
  <c r="D563" i="66"/>
  <c r="D564" i="66"/>
  <c r="D565" i="66"/>
  <c r="D566" i="66"/>
  <c r="D567" i="66"/>
  <c r="D568" i="66"/>
  <c r="D569" i="66"/>
  <c r="D570" i="66"/>
  <c r="D571" i="66"/>
  <c r="D572" i="66"/>
  <c r="D573" i="66"/>
  <c r="D574" i="66"/>
  <c r="D575" i="66"/>
  <c r="D576" i="66"/>
  <c r="D577" i="66"/>
  <c r="D578" i="66"/>
  <c r="D579" i="66"/>
  <c r="D580" i="66"/>
  <c r="D581" i="66"/>
  <c r="D582" i="66"/>
  <c r="D583" i="66"/>
  <c r="D584" i="66"/>
  <c r="D585" i="66"/>
  <c r="D586" i="66"/>
  <c r="D587" i="66"/>
  <c r="D588" i="66"/>
  <c r="D589" i="66"/>
  <c r="D590" i="66"/>
  <c r="D591" i="66"/>
  <c r="D592" i="66"/>
  <c r="D593" i="66"/>
  <c r="D594" i="66"/>
  <c r="D595" i="66"/>
  <c r="D596" i="66"/>
  <c r="D597" i="66"/>
  <c r="D598" i="66"/>
  <c r="D599" i="66"/>
  <c r="D600" i="66"/>
  <c r="D601" i="66"/>
  <c r="D602" i="66"/>
  <c r="D603" i="66"/>
  <c r="D604" i="66"/>
  <c r="D605" i="66"/>
  <c r="D606" i="66"/>
  <c r="D607" i="66"/>
  <c r="D608" i="66"/>
  <c r="D609" i="66"/>
  <c r="D610" i="66"/>
  <c r="D611" i="66"/>
  <c r="D612" i="66"/>
  <c r="D613" i="66"/>
  <c r="D614" i="66"/>
  <c r="D615" i="66"/>
  <c r="D616" i="66"/>
  <c r="D617" i="66"/>
  <c r="D618" i="66"/>
  <c r="D619" i="66"/>
  <c r="D620" i="66"/>
  <c r="D621" i="66"/>
  <c r="D622" i="66"/>
  <c r="D623" i="66"/>
  <c r="D624" i="66"/>
  <c r="D625" i="66"/>
  <c r="D626" i="66"/>
  <c r="D627" i="66"/>
  <c r="D628" i="66"/>
  <c r="D629" i="66"/>
  <c r="D630" i="66"/>
  <c r="D631" i="66"/>
  <c r="D632" i="66"/>
  <c r="D633" i="66"/>
  <c r="D634" i="66"/>
  <c r="D635" i="66"/>
  <c r="D636" i="66"/>
  <c r="D637" i="66"/>
  <c r="D638" i="66"/>
  <c r="D639" i="66"/>
  <c r="D640" i="66"/>
  <c r="D641" i="66"/>
  <c r="D642" i="66"/>
  <c r="D643" i="66"/>
  <c r="D644" i="66"/>
  <c r="D645" i="66"/>
  <c r="D646" i="66"/>
  <c r="D647" i="66"/>
  <c r="D648" i="66"/>
  <c r="D649" i="66"/>
  <c r="D650" i="66"/>
  <c r="D651" i="66"/>
  <c r="D652" i="66"/>
  <c r="D653" i="66"/>
  <c r="D654" i="66"/>
  <c r="D655" i="66"/>
  <c r="D656" i="66"/>
  <c r="D657" i="66"/>
  <c r="D658" i="66"/>
  <c r="D659" i="66"/>
  <c r="D660" i="66"/>
  <c r="D661" i="66"/>
  <c r="D662" i="66"/>
  <c r="D663" i="66"/>
  <c r="D664" i="66"/>
  <c r="D665" i="66"/>
  <c r="D666" i="66"/>
  <c r="D667" i="66"/>
  <c r="D668" i="66"/>
  <c r="D669" i="66"/>
  <c r="D670" i="66"/>
  <c r="D671" i="66"/>
  <c r="D672" i="66"/>
  <c r="D673" i="66"/>
  <c r="D674" i="66"/>
  <c r="D675" i="66"/>
  <c r="D676" i="66"/>
  <c r="D677" i="66"/>
  <c r="D678" i="66"/>
  <c r="D679" i="66"/>
  <c r="D680" i="66"/>
  <c r="D681" i="66"/>
  <c r="D682" i="66"/>
  <c r="D683" i="66"/>
  <c r="D684" i="66"/>
  <c r="D685" i="66"/>
  <c r="D686" i="66"/>
  <c r="D687" i="66"/>
  <c r="D688" i="66"/>
  <c r="D689" i="66"/>
  <c r="D690" i="66"/>
  <c r="D691" i="66"/>
  <c r="D692" i="66"/>
  <c r="D693" i="66"/>
  <c r="D694" i="66"/>
  <c r="D695" i="66"/>
  <c r="D696" i="66"/>
  <c r="D697" i="66"/>
  <c r="D698" i="66"/>
  <c r="D699" i="66"/>
  <c r="D700" i="66"/>
  <c r="D701" i="66"/>
  <c r="D702" i="66"/>
  <c r="D703" i="66"/>
  <c r="D704" i="66"/>
  <c r="D705" i="66"/>
  <c r="D706" i="66"/>
  <c r="D707" i="66"/>
  <c r="D708" i="66"/>
  <c r="D709" i="66"/>
  <c r="D710" i="66"/>
  <c r="D711" i="66"/>
  <c r="D712" i="66"/>
  <c r="D713" i="66"/>
  <c r="D714" i="66"/>
  <c r="D715" i="66"/>
  <c r="D716" i="66"/>
  <c r="D717" i="66"/>
  <c r="D718" i="66"/>
  <c r="D719" i="66"/>
  <c r="D720" i="66"/>
  <c r="D721" i="66"/>
  <c r="D722" i="66"/>
  <c r="D723" i="66"/>
  <c r="D724" i="66"/>
  <c r="D725" i="66"/>
  <c r="D726" i="66"/>
  <c r="D727" i="66"/>
  <c r="D728" i="66"/>
  <c r="D729" i="66"/>
  <c r="D730" i="66"/>
  <c r="D731" i="66"/>
  <c r="D732" i="66"/>
  <c r="D733" i="66"/>
  <c r="D734" i="66"/>
  <c r="D735" i="66"/>
  <c r="D736" i="66"/>
  <c r="D737" i="66"/>
  <c r="D738" i="66"/>
  <c r="D739" i="66"/>
  <c r="D740" i="66"/>
  <c r="D741" i="66"/>
  <c r="D742" i="66"/>
  <c r="D743" i="66"/>
  <c r="D744" i="66"/>
  <c r="D745" i="66"/>
  <c r="D746" i="66"/>
  <c r="D747" i="66"/>
  <c r="D748" i="66"/>
  <c r="D749" i="66"/>
  <c r="D750" i="66"/>
  <c r="D751" i="66"/>
  <c r="D752" i="66"/>
  <c r="D753" i="66"/>
  <c r="D754" i="66"/>
  <c r="D755" i="66"/>
  <c r="D756" i="66"/>
  <c r="D757" i="66"/>
  <c r="D758" i="66"/>
  <c r="D759" i="66"/>
  <c r="D760" i="66"/>
  <c r="D761" i="66"/>
  <c r="D762" i="66"/>
  <c r="D763" i="66"/>
  <c r="D764" i="66"/>
  <c r="D765" i="66"/>
  <c r="D766" i="66"/>
  <c r="D767" i="66"/>
  <c r="D768" i="66"/>
  <c r="D769" i="66"/>
  <c r="D770" i="66"/>
  <c r="D771" i="66"/>
  <c r="D772" i="66"/>
  <c r="D773" i="66"/>
  <c r="D774" i="66"/>
  <c r="D775" i="66"/>
  <c r="D776" i="66"/>
  <c r="D777" i="66"/>
  <c r="D778" i="66"/>
  <c r="D779" i="66"/>
  <c r="D780" i="66"/>
  <c r="D781" i="66"/>
  <c r="D782" i="66"/>
  <c r="D783" i="66"/>
  <c r="D784" i="66"/>
  <c r="D785" i="66"/>
  <c r="D786" i="66"/>
  <c r="D787" i="66"/>
  <c r="D788" i="66"/>
  <c r="D789" i="66"/>
  <c r="D790" i="66"/>
  <c r="D791" i="66"/>
  <c r="D792" i="66"/>
  <c r="D793" i="66"/>
  <c r="D794" i="66"/>
  <c r="D795" i="66"/>
  <c r="D796" i="66"/>
  <c r="D797" i="66"/>
  <c r="D798" i="66"/>
  <c r="D799" i="66"/>
  <c r="D800" i="66"/>
  <c r="D801" i="66"/>
  <c r="D802" i="66"/>
  <c r="D803" i="66"/>
  <c r="D804" i="66"/>
  <c r="D805" i="66"/>
  <c r="D806" i="66"/>
  <c r="D807" i="66"/>
  <c r="D808" i="66"/>
  <c r="D809" i="66"/>
  <c r="D810" i="66"/>
  <c r="D811" i="66"/>
  <c r="D812" i="66"/>
  <c r="D813" i="66"/>
  <c r="D814" i="66"/>
  <c r="D815" i="66"/>
  <c r="D816" i="66"/>
  <c r="D817" i="66"/>
  <c r="D818" i="66"/>
  <c r="D819" i="66"/>
  <c r="D820" i="66"/>
  <c r="D821" i="66"/>
  <c r="D822" i="66"/>
  <c r="D823" i="66"/>
  <c r="D824" i="66"/>
  <c r="D825" i="66"/>
  <c r="D826" i="66"/>
  <c r="D827" i="66"/>
  <c r="D828" i="66"/>
  <c r="D829" i="66"/>
  <c r="D830" i="66"/>
  <c r="D831" i="66"/>
  <c r="D832" i="66"/>
  <c r="D833" i="66"/>
  <c r="D834" i="66"/>
  <c r="D835" i="66"/>
  <c r="D836" i="66"/>
  <c r="D837" i="66"/>
  <c r="D838" i="66"/>
  <c r="D839" i="66"/>
  <c r="D840" i="66"/>
  <c r="D841" i="66"/>
  <c r="D842" i="66"/>
  <c r="D843" i="66"/>
  <c r="D844" i="66"/>
  <c r="D845" i="66"/>
  <c r="D846" i="66"/>
  <c r="D847" i="66"/>
  <c r="D848" i="66"/>
  <c r="D849" i="66"/>
  <c r="D850" i="66"/>
  <c r="D851" i="66"/>
  <c r="D852" i="66"/>
  <c r="D853" i="66"/>
  <c r="D854" i="66"/>
  <c r="D855" i="66"/>
  <c r="D856" i="66"/>
  <c r="D857" i="66"/>
  <c r="D858" i="66"/>
  <c r="D859" i="66"/>
  <c r="D860" i="66"/>
  <c r="D861" i="66"/>
  <c r="D862" i="66"/>
  <c r="D863" i="66"/>
  <c r="D864" i="66"/>
  <c r="D865" i="66"/>
  <c r="D866" i="66"/>
  <c r="D867" i="66"/>
  <c r="D868" i="66"/>
  <c r="D869" i="66"/>
  <c r="D870" i="66"/>
  <c r="D871" i="66"/>
  <c r="D872" i="66"/>
  <c r="D873" i="66"/>
  <c r="D874" i="66"/>
  <c r="D875" i="66"/>
  <c r="D876" i="66"/>
  <c r="D877" i="66"/>
  <c r="D878" i="66"/>
  <c r="D879" i="66"/>
  <c r="D880" i="66"/>
  <c r="D881" i="66"/>
  <c r="D882" i="66"/>
  <c r="D883" i="66"/>
  <c r="D884" i="66"/>
  <c r="D885" i="66"/>
  <c r="D886" i="66"/>
  <c r="D887" i="66"/>
  <c r="D888" i="66"/>
  <c r="D889" i="66"/>
  <c r="D890" i="66"/>
  <c r="D891" i="66"/>
  <c r="D892" i="66"/>
  <c r="D893" i="66"/>
  <c r="D894" i="66"/>
  <c r="D895" i="66"/>
  <c r="D896" i="66"/>
  <c r="D897" i="66"/>
  <c r="D898" i="66"/>
  <c r="D899" i="66"/>
  <c r="D900" i="66"/>
  <c r="D901" i="66"/>
  <c r="D902" i="66"/>
  <c r="D903" i="66"/>
  <c r="D904" i="66"/>
  <c r="D905" i="66"/>
  <c r="D906" i="66"/>
  <c r="D907" i="66"/>
  <c r="D908" i="66"/>
  <c r="D909" i="66"/>
  <c r="D910" i="66"/>
  <c r="D911" i="66"/>
  <c r="D912" i="66"/>
  <c r="D913" i="66"/>
  <c r="D914" i="66"/>
  <c r="D915" i="66"/>
  <c r="D916" i="66"/>
  <c r="D917" i="66"/>
  <c r="D918" i="66"/>
  <c r="D919" i="66"/>
  <c r="D920" i="66"/>
  <c r="D921" i="66"/>
  <c r="D922" i="66"/>
  <c r="D923" i="66"/>
  <c r="D924" i="66"/>
  <c r="D925" i="66"/>
  <c r="D926" i="66"/>
  <c r="D927" i="66"/>
  <c r="D928" i="66"/>
  <c r="D929" i="66"/>
  <c r="D930" i="66"/>
  <c r="D931" i="66"/>
  <c r="D932" i="66"/>
  <c r="D933" i="66"/>
  <c r="D934" i="66"/>
  <c r="D935" i="66"/>
  <c r="D936" i="66"/>
  <c r="D937" i="66"/>
  <c r="D938" i="66"/>
  <c r="D939" i="66"/>
  <c r="D940" i="66"/>
  <c r="D941" i="66"/>
  <c r="D942" i="66"/>
  <c r="D943" i="66"/>
  <c r="D944" i="66"/>
  <c r="D945" i="66"/>
  <c r="D946" i="66"/>
  <c r="D947" i="66"/>
  <c r="D948" i="66"/>
  <c r="D949" i="66"/>
  <c r="D950" i="66"/>
  <c r="D951" i="66"/>
  <c r="D952" i="66"/>
  <c r="D953" i="66"/>
  <c r="D954" i="66"/>
  <c r="D955" i="66"/>
  <c r="D956" i="66"/>
  <c r="D957" i="66"/>
  <c r="D958" i="66"/>
  <c r="D959" i="66"/>
  <c r="D960" i="66"/>
  <c r="D961" i="66"/>
  <c r="D962" i="66"/>
  <c r="D963" i="66"/>
  <c r="D964" i="66"/>
  <c r="D965" i="66"/>
  <c r="D966" i="66"/>
  <c r="D967" i="66"/>
  <c r="D968" i="66"/>
  <c r="D969" i="66"/>
  <c r="D970" i="66"/>
  <c r="D971" i="66"/>
  <c r="D972" i="66"/>
  <c r="D973" i="66"/>
  <c r="D974" i="66"/>
  <c r="D975" i="66"/>
  <c r="D976" i="66"/>
  <c r="D977" i="66"/>
  <c r="D978" i="66"/>
  <c r="D979" i="66"/>
  <c r="D980" i="66"/>
  <c r="D981" i="66"/>
  <c r="D982" i="66"/>
  <c r="D983" i="66"/>
  <c r="D984" i="66"/>
  <c r="D4" i="66"/>
  <c r="G25" i="24"/>
  <c r="E9" i="13" l="1"/>
  <c r="G9" i="13"/>
  <c r="G7" i="51"/>
  <c r="G8" i="51"/>
  <c r="E8" i="13"/>
  <c r="G8" i="13" s="1"/>
  <c r="E7" i="13"/>
  <c r="E176" i="13" s="1"/>
  <c r="G6" i="51"/>
  <c r="G5" i="51"/>
  <c r="G6" i="13"/>
  <c r="G5" i="13"/>
  <c r="E4" i="57"/>
  <c r="D4" i="57" s="1"/>
  <c r="F4" i="57"/>
  <c r="G4" i="57"/>
  <c r="E7" i="56"/>
  <c r="F7" i="56"/>
  <c r="G7" i="56"/>
  <c r="H7" i="56"/>
  <c r="D7" i="56"/>
  <c r="G7" i="13" l="1"/>
  <c r="G176" i="13" s="1"/>
  <c r="C9" i="24"/>
  <c r="D9" i="24"/>
  <c r="E9" i="24"/>
  <c r="F9" i="24"/>
  <c r="G9" i="24"/>
  <c r="F20" i="24"/>
  <c r="E20" i="24" s="1"/>
  <c r="D20" i="24" s="1"/>
  <c r="C20" i="24" s="1"/>
  <c r="F12" i="24"/>
  <c r="E12" i="24" s="1"/>
  <c r="D12" i="24" s="1"/>
  <c r="C12" i="24" s="1"/>
  <c r="E4" i="24"/>
  <c r="D4" i="24" s="1"/>
  <c r="C4" i="24" s="1"/>
  <c r="F4" i="24"/>
  <c r="F4" i="22"/>
  <c r="E4" i="22" s="1"/>
  <c r="D4" i="22" s="1"/>
  <c r="G4" i="22"/>
  <c r="D4" i="21"/>
  <c r="F4" i="21"/>
  <c r="E4" i="21" s="1"/>
  <c r="G4" i="21"/>
  <c r="O31" i="28" l="1"/>
  <c r="J6" i="25"/>
  <c r="J7" i="25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5" i="25"/>
  <c r="D31" i="25"/>
  <c r="E31" i="25"/>
  <c r="G31" i="25"/>
  <c r="H31" i="25"/>
  <c r="I31" i="25"/>
  <c r="C31" i="25"/>
  <c r="F6" i="25"/>
  <c r="F7" i="25"/>
  <c r="F8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D31" i="16"/>
  <c r="E31" i="16"/>
  <c r="F31" i="16"/>
  <c r="G31" i="16"/>
  <c r="H31" i="16"/>
  <c r="I31" i="16"/>
  <c r="C31" i="16"/>
  <c r="J6" i="16"/>
  <c r="J7" i="16"/>
  <c r="J8" i="16"/>
  <c r="J9" i="16"/>
  <c r="J10" i="16"/>
  <c r="J11" i="16"/>
  <c r="J12" i="16"/>
  <c r="J14" i="16"/>
  <c r="J15" i="16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J29" i="16"/>
  <c r="J30" i="16"/>
  <c r="J5" i="16"/>
  <c r="J31" i="16" l="1"/>
  <c r="J31" i="25"/>
  <c r="C34" i="61"/>
  <c r="D34" i="61"/>
  <c r="E34" i="61"/>
  <c r="F34" i="61"/>
  <c r="G34" i="61"/>
  <c r="D31" i="45" l="1"/>
  <c r="E31" i="45"/>
  <c r="F31" i="45"/>
  <c r="G31" i="45"/>
  <c r="H31" i="45"/>
  <c r="C31" i="45"/>
  <c r="M65" i="15" l="1"/>
  <c r="L65" i="15"/>
  <c r="K65" i="15"/>
  <c r="J65" i="15"/>
  <c r="I65" i="15"/>
  <c r="H65" i="15"/>
  <c r="G65" i="15"/>
  <c r="F65" i="15"/>
  <c r="E65" i="15"/>
  <c r="D65" i="15"/>
  <c r="C65" i="15"/>
  <c r="M32" i="15"/>
  <c r="L32" i="15"/>
  <c r="K32" i="15"/>
  <c r="J32" i="15"/>
  <c r="I32" i="15"/>
  <c r="H32" i="15"/>
  <c r="G32" i="15"/>
  <c r="F32" i="15"/>
  <c r="E32" i="15"/>
  <c r="D32" i="15"/>
  <c r="C32" i="15"/>
  <c r="G133" i="61" l="1"/>
  <c r="F133" i="61"/>
  <c r="E133" i="61"/>
  <c r="D133" i="61"/>
  <c r="C133" i="61"/>
  <c r="G122" i="61"/>
  <c r="F122" i="61"/>
  <c r="E122" i="61"/>
  <c r="D122" i="61"/>
  <c r="C122" i="61"/>
  <c r="G111" i="61"/>
  <c r="F111" i="61"/>
  <c r="E111" i="61"/>
  <c r="D111" i="61"/>
  <c r="C111" i="61"/>
  <c r="G100" i="61"/>
  <c r="F100" i="61"/>
  <c r="E100" i="61"/>
  <c r="D100" i="61"/>
  <c r="C100" i="61"/>
  <c r="G89" i="61"/>
  <c r="F89" i="61"/>
  <c r="E89" i="61"/>
  <c r="D89" i="61"/>
  <c r="C89" i="61"/>
  <c r="G78" i="61"/>
  <c r="F78" i="61"/>
  <c r="E78" i="61"/>
  <c r="D78" i="61"/>
  <c r="C78" i="61"/>
  <c r="G67" i="61"/>
  <c r="F67" i="61"/>
  <c r="E67" i="61"/>
  <c r="D67" i="61"/>
  <c r="C67" i="61"/>
  <c r="G56" i="61"/>
  <c r="F56" i="61"/>
  <c r="E56" i="61"/>
  <c r="D56" i="61"/>
  <c r="C56" i="61"/>
  <c r="G45" i="61"/>
  <c r="F45" i="61"/>
  <c r="E45" i="61"/>
  <c r="D45" i="61"/>
  <c r="C45" i="61"/>
  <c r="D4" i="61" l="1"/>
  <c r="E4" i="61"/>
  <c r="F4" i="61"/>
  <c r="G4" i="61"/>
  <c r="D5" i="61"/>
  <c r="E5" i="61"/>
  <c r="F5" i="61"/>
  <c r="G5" i="61"/>
  <c r="D6" i="61"/>
  <c r="E6" i="61"/>
  <c r="F6" i="61"/>
  <c r="G6" i="61"/>
  <c r="D7" i="61"/>
  <c r="E7" i="61"/>
  <c r="F7" i="61"/>
  <c r="G7" i="61"/>
  <c r="D8" i="61"/>
  <c r="E8" i="61"/>
  <c r="F8" i="61"/>
  <c r="G8" i="61"/>
  <c r="D9" i="61"/>
  <c r="E9" i="61"/>
  <c r="F9" i="61"/>
  <c r="G9" i="61"/>
  <c r="D10" i="61"/>
  <c r="E10" i="61"/>
  <c r="F10" i="61"/>
  <c r="G10" i="61"/>
  <c r="D11" i="61"/>
  <c r="E11" i="61"/>
  <c r="F11" i="61"/>
  <c r="G11" i="61"/>
  <c r="C5" i="61"/>
  <c r="C6" i="61"/>
  <c r="C7" i="61"/>
  <c r="C8" i="61"/>
  <c r="C9" i="61"/>
  <c r="C10" i="61"/>
  <c r="C11" i="61"/>
  <c r="C4" i="61"/>
  <c r="E18" i="36" l="1"/>
  <c r="F18" i="36"/>
  <c r="G18" i="36"/>
  <c r="H18" i="36"/>
  <c r="I18" i="36"/>
  <c r="C12" i="62" l="1"/>
  <c r="D12" i="62"/>
  <c r="G12" i="61" l="1"/>
  <c r="F12" i="61"/>
  <c r="E12" i="61"/>
  <c r="D12" i="61"/>
  <c r="C12" i="61"/>
  <c r="D7" i="47" l="1"/>
  <c r="E7" i="47"/>
  <c r="F7" i="47"/>
  <c r="G7" i="47"/>
  <c r="H7" i="47"/>
  <c r="C7" i="47"/>
  <c r="H10" i="59"/>
  <c r="G10" i="59"/>
  <c r="F10" i="59"/>
  <c r="E10" i="59"/>
  <c r="D10" i="59"/>
  <c r="H7" i="59"/>
  <c r="G7" i="59"/>
  <c r="F7" i="59"/>
  <c r="E7" i="59"/>
  <c r="D7" i="59"/>
  <c r="H10" i="57"/>
  <c r="G10" i="57"/>
  <c r="F10" i="57"/>
  <c r="E10" i="57"/>
  <c r="D10" i="57"/>
  <c r="H7" i="57"/>
  <c r="G7" i="57"/>
  <c r="F7" i="57"/>
  <c r="E7" i="57"/>
  <c r="D7" i="57"/>
  <c r="D10" i="40"/>
  <c r="E10" i="40"/>
  <c r="F10" i="40"/>
  <c r="G10" i="40"/>
  <c r="H10" i="40"/>
  <c r="C10" i="40"/>
  <c r="D8" i="33"/>
  <c r="C8" i="33"/>
  <c r="D7" i="29"/>
  <c r="E7" i="29"/>
  <c r="F7" i="29"/>
  <c r="G7" i="29"/>
  <c r="H7" i="29"/>
  <c r="I7" i="29"/>
  <c r="J7" i="29"/>
  <c r="K7" i="29"/>
  <c r="L7" i="29"/>
  <c r="M7" i="29"/>
  <c r="N7" i="29"/>
  <c r="C7" i="29"/>
  <c r="F5" i="25"/>
  <c r="C25" i="24"/>
  <c r="F25" i="24"/>
  <c r="E25" i="24"/>
  <c r="D25" i="24"/>
  <c r="D17" i="24"/>
  <c r="G17" i="24"/>
  <c r="F17" i="24"/>
  <c r="E17" i="24"/>
  <c r="C17" i="24"/>
  <c r="D12" i="9"/>
  <c r="E12" i="9"/>
  <c r="F12" i="9"/>
  <c r="G12" i="9"/>
  <c r="H12" i="9"/>
  <c r="C12" i="9"/>
  <c r="I11" i="8"/>
  <c r="D11" i="8"/>
  <c r="E11" i="8"/>
  <c r="F11" i="8"/>
  <c r="G11" i="8"/>
  <c r="H11" i="8"/>
  <c r="C11" i="8"/>
  <c r="D17" i="4"/>
  <c r="E17" i="4"/>
  <c r="F17" i="4"/>
  <c r="G17" i="4"/>
  <c r="H17" i="4"/>
  <c r="C17" i="4"/>
  <c r="D15" i="2"/>
  <c r="E15" i="2"/>
  <c r="F15" i="2"/>
  <c r="G15" i="2"/>
  <c r="H15" i="2"/>
  <c r="I15" i="2"/>
  <c r="C15" i="2"/>
  <c r="F31" i="25" l="1"/>
</calcChain>
</file>

<file path=xl/comments1.xml><?xml version="1.0" encoding="utf-8"?>
<comments xmlns="http://schemas.openxmlformats.org/spreadsheetml/2006/main">
  <authors>
    <author>Šantín Vlastimil</author>
  </authors>
  <commentList>
    <comment ref="B17" authorId="0">
      <text>
        <r>
          <rPr>
            <sz val="8"/>
            <color indexed="81"/>
            <rFont val="Tahoma"/>
            <family val="2"/>
            <charset val="238"/>
          </rPr>
          <t>Rafinérský a zbytkový plyn</t>
        </r>
      </text>
    </comment>
  </commentList>
</comments>
</file>

<file path=xl/comments2.xml><?xml version="1.0" encoding="utf-8"?>
<comments xmlns="http://schemas.openxmlformats.org/spreadsheetml/2006/main">
  <authors>
    <author>Šantín Vlastimil</author>
  </authors>
  <commentList>
    <comment ref="B9" authorId="0">
      <text>
        <r>
          <rPr>
            <sz val="8"/>
            <color indexed="81"/>
            <rFont val="Tahoma"/>
            <family val="2"/>
            <charset val="238"/>
          </rPr>
          <t>Rafinérský a zbytkový plyn</t>
        </r>
      </text>
    </comment>
  </commentList>
</comments>
</file>

<file path=xl/sharedStrings.xml><?xml version="1.0" encoding="utf-8"?>
<sst xmlns="http://schemas.openxmlformats.org/spreadsheetml/2006/main" count="11196" uniqueCount="4208">
  <si>
    <t>Technologie elektrárny</t>
  </si>
  <si>
    <t>Instalovaný elektrický výkon [MWe]</t>
  </si>
  <si>
    <t>Výroba elektřiny brutto [GWh]</t>
  </si>
  <si>
    <t>Celkem</t>
  </si>
  <si>
    <t>Využívané palivo</t>
  </si>
  <si>
    <t>Jaderné palivo</t>
  </si>
  <si>
    <t>Biomasa</t>
  </si>
  <si>
    <t>Bioplyn</t>
  </si>
  <si>
    <t>Černé uhlí</t>
  </si>
  <si>
    <t>Hnědé uhlí</t>
  </si>
  <si>
    <t>Koks</t>
  </si>
  <si>
    <t>Odpadní teplo</t>
  </si>
  <si>
    <t>Ostatní kapalná paliva</t>
  </si>
  <si>
    <t>Ostatní pevná paliva</t>
  </si>
  <si>
    <t>Ostatní plyny</t>
  </si>
  <si>
    <t>Topné oleje</t>
  </si>
  <si>
    <t>Zemní plyn</t>
  </si>
  <si>
    <t>Obvod obce s rozšířenou působností</t>
  </si>
  <si>
    <t>Územní celek</t>
  </si>
  <si>
    <t>Spotřeba elektřiny v sektorech národního hospodářství [MWh]</t>
  </si>
  <si>
    <t>Domácnosti</t>
  </si>
  <si>
    <t>Ostatní</t>
  </si>
  <si>
    <t>Popis investiční akce</t>
  </si>
  <si>
    <t>Rok nebo období realizace</t>
  </si>
  <si>
    <t>Technologie elektrárny/teplárny</t>
  </si>
  <si>
    <t>Instalovaný tepelný výkon [MWt]</t>
  </si>
  <si>
    <t>Dodávka užitečného tepla [GJ]</t>
  </si>
  <si>
    <t>Typ vlastnictví a podíl státu, kraje nebo obce</t>
  </si>
  <si>
    <t>Převažující palivo</t>
  </si>
  <si>
    <t>Rok spuštění</t>
  </si>
  <si>
    <t>Typ tepelné sítě</t>
  </si>
  <si>
    <t>Počet vytápěných bytů [-]</t>
  </si>
  <si>
    <t>Uhlí</t>
  </si>
  <si>
    <t>Pro konečné spotřebitele</t>
  </si>
  <si>
    <t>Z výroby při výkonu nad 10 MWt</t>
  </si>
  <si>
    <t>Z primárního rozvodu</t>
  </si>
  <si>
    <t>Z výroby při výkonu do 10 MWt</t>
  </si>
  <si>
    <t>Pro centrální přípravu teplé vody na zdroji</t>
  </si>
  <si>
    <t>Z rozvodů z blokové kotelny</t>
  </si>
  <si>
    <t>Z venkovních sekundárních rozvodů</t>
  </si>
  <si>
    <t>Z domovní předávací stanice</t>
  </si>
  <si>
    <t>Z domovní kotelny</t>
  </si>
  <si>
    <t>Ústřední</t>
  </si>
  <si>
    <t>Kamna</t>
  </si>
  <si>
    <t>Uhlí, koks, uhelné brikety</t>
  </si>
  <si>
    <t>Elektřina</t>
  </si>
  <si>
    <t>Dřevo</t>
  </si>
  <si>
    <t>Počet odběrných a předávacích míst podle ročního odběru zemního plynu [-]</t>
  </si>
  <si>
    <t>0 až 1,89 MWh/rok</t>
  </si>
  <si>
    <t>7,5 až 15 MWh/rok</t>
  </si>
  <si>
    <t>Nad 63 MWh/rok</t>
  </si>
  <si>
    <t>Původce dotace</t>
  </si>
  <si>
    <t>Rok přiznání dotace</t>
  </si>
  <si>
    <t>Kotel zplyňovací</t>
  </si>
  <si>
    <t>Kotel na biomasu s ruční dodávkou paliva</t>
  </si>
  <si>
    <t>Kotel automatický pouze na biomasu</t>
  </si>
  <si>
    <t>Kotel automatický na biomasu a uhlí</t>
  </si>
  <si>
    <t>Krbová kamna na biomasu a ostatní</t>
  </si>
  <si>
    <t>Tepelné čerpadlo</t>
  </si>
  <si>
    <t>Solární termický systém</t>
  </si>
  <si>
    <t>Úroveň předání tepelné energie</t>
  </si>
  <si>
    <t>Jiná paliva</t>
  </si>
  <si>
    <t>Vážený průměr</t>
  </si>
  <si>
    <t>Z centrální výměníkové stanice</t>
  </si>
  <si>
    <t>Pro centrální přípravu teplé vody na výměníkové stanici</t>
  </si>
  <si>
    <t>Vývoj průměrné ceny tepelné energie z ostatních paliv v jednotlivých letech [Kč/GJ]</t>
  </si>
  <si>
    <t>Počet odběratelů [-]</t>
  </si>
  <si>
    <t>Neplynofikovaná obec</t>
  </si>
  <si>
    <t>Výhled rozvoje plynofikace</t>
  </si>
  <si>
    <t>Komentář</t>
  </si>
  <si>
    <t>Černé uhlí včetně koksu</t>
  </si>
  <si>
    <t>Hnědé uhlí včetně lignitu</t>
  </si>
  <si>
    <t>LPG</t>
  </si>
  <si>
    <t>Ostatní biomasa</t>
  </si>
  <si>
    <t>Odpad</t>
  </si>
  <si>
    <t>Jiná tuhá paliva</t>
  </si>
  <si>
    <t>Jiná kapalná paliva</t>
  </si>
  <si>
    <t>Jiná plynná paliva</t>
  </si>
  <si>
    <t>Kategorie zdroje znečištění</t>
  </si>
  <si>
    <t>Černé uhlí [t]</t>
  </si>
  <si>
    <t>Hnědé uhlí včetně lignitu [t]</t>
  </si>
  <si>
    <t>Zemní plyn [GJ]</t>
  </si>
  <si>
    <t>Elektrická energie [MWh]</t>
  </si>
  <si>
    <t>Výroba elektřiny brutto [MWh]</t>
  </si>
  <si>
    <t>Spotřeba paliva [GJ]</t>
  </si>
  <si>
    <t>Pro období příštích 5 let</t>
  </si>
  <si>
    <t>Pro období příštích 10 let</t>
  </si>
  <si>
    <t>Růst</t>
  </si>
  <si>
    <t>Stagnace</t>
  </si>
  <si>
    <t>Pokles</t>
  </si>
  <si>
    <t>Vodní elektrárny</t>
  </si>
  <si>
    <t>Fotovoltaické elektrárny</t>
  </si>
  <si>
    <t>Větrné elektrárny</t>
  </si>
  <si>
    <t>Výroba tepla brutto [GJ]</t>
  </si>
  <si>
    <t>Typ převažujícího úsporného opatření</t>
  </si>
  <si>
    <t>Modernizace stávajících zařízení na výrobu energie pro vlastní potřebu vedoucí ke zvýšení jejich účinnosti</t>
  </si>
  <si>
    <t>Zavádění a modernizace systémů měření a regulace</t>
  </si>
  <si>
    <t>Modernizace, rekonstrukce a snižování ztrát v rozvodech elektřiny a tepla</t>
  </si>
  <si>
    <t>Zlepšování tepelně technických vlastností budov</t>
  </si>
  <si>
    <t>Využití odpadní energie v průmyslových procesech</t>
  </si>
  <si>
    <t>Kombinovaná výroba elektřiny a tepla</t>
  </si>
  <si>
    <t>Snižování energetické náročnosti /zvyšování energetické účinnosti výrobních a technologických procesů</t>
  </si>
  <si>
    <t>Celkem / průměrně</t>
  </si>
  <si>
    <t>Roční úspora energie [GJ]</t>
  </si>
  <si>
    <t>CO</t>
  </si>
  <si>
    <t>Překročený imisní limit</t>
  </si>
  <si>
    <t>Znečišťující látka</t>
  </si>
  <si>
    <t>Stavebnictví</t>
  </si>
  <si>
    <t>Doprava</t>
  </si>
  <si>
    <t>Průmysl</t>
  </si>
  <si>
    <t>VOC</t>
  </si>
  <si>
    <t>Počet projektů [-]</t>
  </si>
  <si>
    <t>Parní elektrárny</t>
  </si>
  <si>
    <t>Paroplynové elektrárny</t>
  </si>
  <si>
    <t>Plynové a spalovací elektrárny</t>
  </si>
  <si>
    <t>Ostatní palivové elektrárny</t>
  </si>
  <si>
    <t>Průmyslový podnik, název firmy, provozovna</t>
  </si>
  <si>
    <t>Velkoodběr</t>
  </si>
  <si>
    <t>Střední odběr</t>
  </si>
  <si>
    <t>Maloodběr</t>
  </si>
  <si>
    <t>Spotřeba zemního plynu [MWh]</t>
  </si>
  <si>
    <t>Biomasa a jiné obnovitelné zdroje</t>
  </si>
  <si>
    <t>1,89 až 7,5 MWh/rok</t>
  </si>
  <si>
    <t>Převažující způsob vytápění</t>
  </si>
  <si>
    <t>Převažující druh energie využívané k vytápění</t>
  </si>
  <si>
    <t>Pro centrální přípravu teplé vody na centrální výměníkové stanici</t>
  </si>
  <si>
    <t>Investice
[tis. Kč]</t>
  </si>
  <si>
    <t>Doplňková paliva</t>
  </si>
  <si>
    <t>Délka sítě [km]</t>
  </si>
  <si>
    <t>Jaderné elektrárny</t>
  </si>
  <si>
    <t>Přečerpávací elektrárny</t>
  </si>
  <si>
    <t xml:space="preserve">Výroba elektřiny brutto [GWh] </t>
  </si>
  <si>
    <t>Velkoodběr z vvn</t>
  </si>
  <si>
    <t>Velkoodběr
z vn</t>
  </si>
  <si>
    <t>Maloodběr podnikatelé</t>
  </si>
  <si>
    <t>Maloodběr domácnosti</t>
  </si>
  <si>
    <t>Energetika</t>
  </si>
  <si>
    <t>Etážové
(s kotlem v bytě)</t>
  </si>
  <si>
    <t>Kategorie odpadů</t>
  </si>
  <si>
    <t>Vývoj produkce odpadů [t]</t>
  </si>
  <si>
    <t>Odpady</t>
  </si>
  <si>
    <t>Komunální odpady</t>
  </si>
  <si>
    <t>Nebezpečné</t>
  </si>
  <si>
    <t>Vývoj energetického využití odpadů [t]</t>
  </si>
  <si>
    <t>Zemědělství a lesnictví</t>
  </si>
  <si>
    <t>Obchod, služby, zdravotnictví, školství</t>
  </si>
  <si>
    <t>Vsázka na výrobu elektřiny [GJ]</t>
  </si>
  <si>
    <t>Vsázka na výrobu prodaného tepla [GJ]</t>
  </si>
  <si>
    <t>Výroba tepla prodaného [GJ]</t>
  </si>
  <si>
    <t>Kapalná paliva</t>
  </si>
  <si>
    <t>Sektor národního hospodářství</t>
  </si>
  <si>
    <t>Spotřeba elektřiny [GWh]</t>
  </si>
  <si>
    <t>Spotřeba tepla nakoupeného [GJ]</t>
  </si>
  <si>
    <t>Jiná pevná paliva</t>
  </si>
  <si>
    <t>Energetika - Subjekty s kódem CZ-NACE 35</t>
  </si>
  <si>
    <t>Průmysl - Subjekty s kódem CZ-NACE 05, 06, 07, 09, 10 až 32</t>
  </si>
  <si>
    <t>Stavebnictví - Subjekty s kódem CZ-NACE 41 až 43</t>
  </si>
  <si>
    <t>Doprava - Subjekty s kódem CZ-NACE 49 až 51</t>
  </si>
  <si>
    <t>Zemědělství a lesnictví - Subjekty s kódem CZ-NACE 01, 02, 03</t>
  </si>
  <si>
    <t>Obchod, služby, zdravotnictví, školství - Subjekty s kódem CZ-NACE 33, 36, až 39, 45 až 47, 52, 53, 55, 56, 58 až 66, 68 až 75, 77 až 82, 84, 85 až 88, 90 až 96, 99</t>
  </si>
  <si>
    <t>Technologická vlastní spotřeba na výrobu elektřiny [GWh]</t>
  </si>
  <si>
    <t>Technologická vlastní spotřeba na výrobu tepla [GWh]</t>
  </si>
  <si>
    <t>Dodávky do vlastního podniku nebo zařízení [GWh]</t>
  </si>
  <si>
    <t>Přímé dodávky cizím subjektům [GWh]</t>
  </si>
  <si>
    <t>Geotermální elektrárny</t>
  </si>
  <si>
    <t>Bilance výroby a dodávky elektřiny podle technologie elektrárny</t>
  </si>
  <si>
    <t>Bilance výroby a dodávky elektřiny podle druhu paliva</t>
  </si>
  <si>
    <t>Ztráty a bilanční rozdíl [GWh]</t>
  </si>
  <si>
    <t xml:space="preserve">Dodávky do vlastního podniku nebo zařízení [GWh] </t>
  </si>
  <si>
    <t>Spotřeba elektřiny podle kategorie odběru [MWh]</t>
  </si>
  <si>
    <t>Územním celkem se v tomto případě myslí celek, pro který je územní energetická koncepce zpracována.</t>
  </si>
  <si>
    <t>Podle metodiky Energetického regulačního úřadu</t>
  </si>
  <si>
    <t>Katastrální území</t>
  </si>
  <si>
    <t>Celkové rozpočtové náklady
[tis. Kč]</t>
  </si>
  <si>
    <t>Bilance výroby a dodávky tepla při výrobě elektřiny podle technologie elektrárny/teplárny</t>
  </si>
  <si>
    <t>Technologická vlastní spotřeba na výrobu elektřiny [GJ]</t>
  </si>
  <si>
    <t>Technologická vlastní spotřeba na výrobu tepla [GJ]</t>
  </si>
  <si>
    <t>Dodávky do vlastního podniku nebo zařízení [GJ]</t>
  </si>
  <si>
    <t>Ztráty a bilanční rozdíl [GJ]</t>
  </si>
  <si>
    <t>Přímé dodávky cizím subjektům [GJ]</t>
  </si>
  <si>
    <t>Bilance výroby a dodávky tepla při výrobě elektřiny podle druhu paliva</t>
  </si>
  <si>
    <t>Soustava zásobování tepelnou energií</t>
  </si>
  <si>
    <t>Držitel licence na rozvod tepelné energie</t>
  </si>
  <si>
    <t>Číslo licence</t>
  </si>
  <si>
    <t>Vymezené území podle licence</t>
  </si>
  <si>
    <t>Cenová lokalita</t>
  </si>
  <si>
    <t>Držitel licence na výrobu tepelné energie</t>
  </si>
  <si>
    <t>Název provozovny podle licence</t>
  </si>
  <si>
    <t>ID provozovny</t>
  </si>
  <si>
    <t>Plánovaná životnost</t>
  </si>
  <si>
    <t>Instalovaný tepelný výkon [MW]</t>
  </si>
  <si>
    <t>Dodávka tepla [GJ]</t>
  </si>
  <si>
    <t>Počet odběrných míst [-]</t>
  </si>
  <si>
    <t>Pokud není k dispozici údaj o počtu odběrných míst nebo vytápěných bytů, uvede se odhad včetně popisu postupu jeho určení.</t>
  </si>
  <si>
    <t>Popis modernizace nebo rekonstrukce</t>
  </si>
  <si>
    <t>Cíl modernizace nebo rekonstrukce</t>
  </si>
  <si>
    <t>Rok nebo období modernizace nebo rekonstrukce</t>
  </si>
  <si>
    <t>Výroba tepla brutto podle druhu paliva [GJ]</t>
  </si>
  <si>
    <t>Dodávka tepla podle úrovně předání tepelné energie [GJ]</t>
  </si>
  <si>
    <t>Ze sekundárních rozvodů</t>
  </si>
  <si>
    <t>Z kotelny mimo dům</t>
  </si>
  <si>
    <t>Počet zdrojů tepla pořízených v rámci dotace podle technologie [-]</t>
  </si>
  <si>
    <t>Kotel na zemní plyn</t>
  </si>
  <si>
    <t>Průměrná předběžná cena tepelné energie podle úrovně předání a druhu paliva [Kč/GJ]</t>
  </si>
  <si>
    <t>Množství dodané tepelné energie podle úrovně předání a druhu paliva [GJ]</t>
  </si>
  <si>
    <t>Vývoj průměrné ceny tepelné energie vyrobené z uhlí podle úrovně předání [Kč/GJ]</t>
  </si>
  <si>
    <t>Kategorie odběru</t>
  </si>
  <si>
    <t>Spotřeba zemního plynu podle kategorie odběru [MWh]</t>
  </si>
  <si>
    <t>Spotřeba primárních paliv a energií [GJ]</t>
  </si>
  <si>
    <t>Vyjmenované stacionární zdroje (REZZO 1, REZZO 2)</t>
  </si>
  <si>
    <t>Nevyjmenované stacionární zdroje (REZZO 3)</t>
  </si>
  <si>
    <t>Spotřeba paliv a energií ekonomických subjektů</t>
  </si>
  <si>
    <t>Obvod obce s rozšířenou působností</t>
  </si>
  <si>
    <t>Předpokládaný vývoj spotřeby elektřiny [%]</t>
  </si>
  <si>
    <t>Druh zdroje</t>
  </si>
  <si>
    <t>Vodní elektrárny do 10 MW</t>
  </si>
  <si>
    <t>Vodní elektrárny od 10 MW včetně</t>
  </si>
  <si>
    <t>Ostatní druhotné zdroje</t>
  </si>
  <si>
    <t>Geotermální energie</t>
  </si>
  <si>
    <t>Směsné</t>
  </si>
  <si>
    <t>Vývoj odstraňování odpadů skládkováním [t]</t>
  </si>
  <si>
    <t>Způsobilé výdaje
 [tis. Kč]</t>
  </si>
  <si>
    <t>Roční spotřeba energie před realizací opatření [GJ]</t>
  </si>
  <si>
    <t>Průměrný podíl způsobilých výdajů na celkových způsobilých výdajích projektu [%]</t>
  </si>
  <si>
    <t>Vážený průměr způsobilých výdajů na roční úsporu energie [tis. Kč/GJ]</t>
  </si>
  <si>
    <t>TZL</t>
  </si>
  <si>
    <t>Poznámky:</t>
  </si>
  <si>
    <t>Zdroj dat:</t>
  </si>
  <si>
    <t>Ministerstvo průmyslu a obchodu</t>
  </si>
  <si>
    <t>Zdroje dat:</t>
  </si>
  <si>
    <t>Energetický regulační úřad</t>
  </si>
  <si>
    <t>Držitelé licence na přenos a distribuci elektřiny</t>
  </si>
  <si>
    <t>Držitelé licence na výrobu tepelné energie</t>
  </si>
  <si>
    <t>Držitelé licence na výrobu a rozvod tepelné energie</t>
  </si>
  <si>
    <t>Ústřední orgány státní správy</t>
  </si>
  <si>
    <t>Pořizovatel koncepce</t>
  </si>
  <si>
    <t>V případě dalších zdrojů tepla pořízených v rámci dotace se tabulka rozšíří o další sloupce.</t>
  </si>
  <si>
    <t>Český statistický úřad</t>
  </si>
  <si>
    <t>Vlastní analýza zpracovatele koncepce</t>
  </si>
  <si>
    <t>Vlastní dotazníkové šetření zporacovatele koncepce</t>
  </si>
  <si>
    <t>Kombinovaná výroba elektřiny a tepla bez ohledu na účinnost a podporu ve smyslu zákona č. 165/2012 Sb.</t>
  </si>
  <si>
    <t>Fotovoltaické elektrárny celkem</t>
  </si>
  <si>
    <t>Fotovoltaické elektrárny do 100 kW včetně</t>
  </si>
  <si>
    <t>Fotovoltaické elektrárny od 100 kW</t>
  </si>
  <si>
    <t>Vodní elektrárny celkem</t>
  </si>
  <si>
    <t>n/a</t>
  </si>
  <si>
    <t>ERÚ-1 zpracované na Ministerstvu průmyslu a obchodu</t>
  </si>
  <si>
    <t>ERÚ-1 a Ministerstvo průmyslu a obchodu</t>
  </si>
  <si>
    <t>Jiné obnovitelné a alternativní zdroje energie</t>
  </si>
  <si>
    <t>Ostatní konečná spotřeba [GJ]</t>
  </si>
  <si>
    <t>Středočeský kraj</t>
  </si>
  <si>
    <t>ČHMÚ</t>
  </si>
  <si>
    <t>Obydlené byty v bytových domech podle způsobu a energie využívané k vytápění</t>
  </si>
  <si>
    <t>Jiný způsob vytápění a nezjištěno</t>
  </si>
  <si>
    <t>Jiný druh energie využívané k vytápění a nezjištěno</t>
  </si>
  <si>
    <t xml:space="preserve">Benešov  </t>
  </si>
  <si>
    <t xml:space="preserve">Beroun  </t>
  </si>
  <si>
    <t xml:space="preserve">Brandýs nad Labem-Stará Boleslav  </t>
  </si>
  <si>
    <t xml:space="preserve">Čáslav </t>
  </si>
  <si>
    <t xml:space="preserve">Černošice  </t>
  </si>
  <si>
    <t xml:space="preserve">Český Brod  </t>
  </si>
  <si>
    <t xml:space="preserve">Dobříš  </t>
  </si>
  <si>
    <t xml:space="preserve">Hořovice  </t>
  </si>
  <si>
    <t xml:space="preserve">Kladno  </t>
  </si>
  <si>
    <t xml:space="preserve">Kolín  </t>
  </si>
  <si>
    <t xml:space="preserve">Kralupy nad Vltavou  </t>
  </si>
  <si>
    <t xml:space="preserve">Kutná Hora  </t>
  </si>
  <si>
    <t xml:space="preserve">Lysá nad Labem  </t>
  </si>
  <si>
    <t xml:space="preserve">Mělník  </t>
  </si>
  <si>
    <t xml:space="preserve">Mladá Boleslav  </t>
  </si>
  <si>
    <t xml:space="preserve">Mnichovo Hradiště  </t>
  </si>
  <si>
    <t xml:space="preserve">Neratovice  </t>
  </si>
  <si>
    <t xml:space="preserve">Nymburk  </t>
  </si>
  <si>
    <t xml:space="preserve">Poděbrady  </t>
  </si>
  <si>
    <t xml:space="preserve">Příbram  </t>
  </si>
  <si>
    <t xml:space="preserve">Rakovník  </t>
  </si>
  <si>
    <t xml:space="preserve">Říčany  </t>
  </si>
  <si>
    <t xml:space="preserve">Sedlčany  </t>
  </si>
  <si>
    <t xml:space="preserve">Slaný  </t>
  </si>
  <si>
    <t xml:space="preserve">Vlašim  </t>
  </si>
  <si>
    <t xml:space="preserve">Votice  </t>
  </si>
  <si>
    <t>Poznámka ČSÚ:</t>
  </si>
  <si>
    <t>Jiný druh energie využívané k vytápění = Topné oleje, nafta; Propan-butan; Jiná (vč. solární, větrné apod.); Energie z tepelných čerpadel</t>
  </si>
  <si>
    <r>
      <t>Zemní plyn [m</t>
    </r>
    <r>
      <rPr>
        <b/>
        <vertAlign val="superscript"/>
        <sz val="10"/>
        <color theme="1"/>
        <rFont val="Arial"/>
        <family val="2"/>
        <charset val="238"/>
      </rPr>
      <t>3</t>
    </r>
    <r>
      <rPr>
        <b/>
        <sz val="10"/>
        <color theme="1"/>
        <rFont val="Arial"/>
        <family val="2"/>
        <charset val="238"/>
      </rPr>
      <t>]</t>
    </r>
  </si>
  <si>
    <t>Benešov</t>
  </si>
  <si>
    <t>Beroun</t>
  </si>
  <si>
    <t>Brandýs nad Labem-Stará Boleslav</t>
  </si>
  <si>
    <t>Čáslav</t>
  </si>
  <si>
    <t>Černošice</t>
  </si>
  <si>
    <t>Český Brod</t>
  </si>
  <si>
    <t>Dobříš</t>
  </si>
  <si>
    <t>Hořovice</t>
  </si>
  <si>
    <t>Kladno</t>
  </si>
  <si>
    <t>Kolín</t>
  </si>
  <si>
    <t>Kralupy nad Vltavou</t>
  </si>
  <si>
    <t>Kutná Hora</t>
  </si>
  <si>
    <t>Lysá nad Labem</t>
  </si>
  <si>
    <t>Mělník</t>
  </si>
  <si>
    <t>Mladá Boleslav</t>
  </si>
  <si>
    <t>Mnichovo Hradiště</t>
  </si>
  <si>
    <t>Neratovice</t>
  </si>
  <si>
    <t>Nymburk</t>
  </si>
  <si>
    <t>Poděbrady</t>
  </si>
  <si>
    <t>Příbram</t>
  </si>
  <si>
    <t>Rakovník</t>
  </si>
  <si>
    <t>Říčany</t>
  </si>
  <si>
    <t>Sedlčany</t>
  </si>
  <si>
    <t>Slaný</t>
  </si>
  <si>
    <t>Vlašim</t>
  </si>
  <si>
    <t>Votice</t>
  </si>
  <si>
    <r>
      <t>Emise základních znečišťujících látek a CO</t>
    </r>
    <r>
      <rPr>
        <b/>
        <vertAlign val="subscript"/>
        <sz val="10"/>
        <color theme="1"/>
        <rFont val="Arial"/>
        <family val="2"/>
        <charset val="238"/>
      </rPr>
      <t>2</t>
    </r>
    <r>
      <rPr>
        <b/>
        <sz val="10"/>
        <color theme="1"/>
        <rFont val="Arial"/>
        <family val="2"/>
        <charset val="238"/>
      </rPr>
      <t xml:space="preserve"> [t/rok]</t>
    </r>
  </si>
  <si>
    <r>
      <t>SO</t>
    </r>
    <r>
      <rPr>
        <b/>
        <vertAlign val="subscript"/>
        <sz val="10"/>
        <color theme="1"/>
        <rFont val="Arial"/>
        <family val="2"/>
        <charset val="238"/>
      </rPr>
      <t>2</t>
    </r>
  </si>
  <si>
    <r>
      <t>NO</t>
    </r>
    <r>
      <rPr>
        <b/>
        <vertAlign val="subscript"/>
        <sz val="10"/>
        <color theme="1"/>
        <rFont val="Arial"/>
        <family val="2"/>
        <charset val="238"/>
      </rPr>
      <t>X</t>
    </r>
  </si>
  <si>
    <r>
      <t>CO</t>
    </r>
    <r>
      <rPr>
        <b/>
        <vertAlign val="subscript"/>
        <sz val="10"/>
        <color theme="1"/>
        <rFont val="Arial"/>
        <family val="2"/>
        <charset val="238"/>
      </rPr>
      <t>2</t>
    </r>
  </si>
  <si>
    <r>
      <rPr>
        <b/>
        <sz val="10"/>
        <color theme="1"/>
        <rFont val="Arial"/>
        <family val="2"/>
        <charset val="238"/>
      </rPr>
      <t>Tabulka č. 41:</t>
    </r>
    <r>
      <rPr>
        <i/>
        <sz val="10"/>
        <color theme="1"/>
        <rFont val="Arial"/>
        <family val="2"/>
        <charset val="238"/>
      </rPr>
      <t xml:space="preserve"> Emise základních znečišťujících látek a CO</t>
    </r>
    <r>
      <rPr>
        <i/>
        <vertAlign val="subscript"/>
        <sz val="10"/>
        <color theme="1"/>
        <rFont val="Arial"/>
        <family val="2"/>
        <charset val="238"/>
      </rPr>
      <t>2</t>
    </r>
    <r>
      <rPr>
        <i/>
        <sz val="10"/>
        <color theme="1"/>
        <rFont val="Arial"/>
        <family val="2"/>
        <charset val="238"/>
      </rPr>
      <t xml:space="preserve"> podle obce s rozšířenou působností (2016)</t>
    </r>
  </si>
  <si>
    <r>
      <rPr>
        <b/>
        <sz val="10"/>
        <color theme="1"/>
        <rFont val="Arial"/>
        <family val="2"/>
        <charset val="238"/>
      </rPr>
      <t>Tabulka č. 42:</t>
    </r>
    <r>
      <rPr>
        <i/>
        <sz val="10"/>
        <color theme="1"/>
        <rFont val="Arial"/>
        <family val="2"/>
        <charset val="238"/>
      </rPr>
      <t xml:space="preserve"> Emise základních znečišťujících látek a CO</t>
    </r>
    <r>
      <rPr>
        <i/>
        <vertAlign val="subscript"/>
        <sz val="10"/>
        <color theme="1"/>
        <rFont val="Arial"/>
        <family val="2"/>
        <charset val="238"/>
      </rPr>
      <t>2</t>
    </r>
    <r>
      <rPr>
        <i/>
        <sz val="10"/>
        <color theme="1"/>
        <rFont val="Arial"/>
        <family val="2"/>
        <charset val="238"/>
      </rPr>
      <t xml:space="preserve"> podle kategorie zdroje znečištění (2016)</t>
    </r>
  </si>
  <si>
    <r>
      <rPr>
        <b/>
        <sz val="10"/>
        <color theme="1"/>
        <rFont val="Arial"/>
        <family val="2"/>
        <charset val="238"/>
      </rPr>
      <t>Tabulka č. 2:</t>
    </r>
    <r>
      <rPr>
        <i/>
        <sz val="10"/>
        <color theme="1"/>
        <rFont val="Arial"/>
        <family val="2"/>
        <charset val="238"/>
      </rPr>
      <t xml:space="preserve"> Energetická bilance - spotřební část (2014)</t>
    </r>
  </si>
  <si>
    <r>
      <rPr>
        <b/>
        <sz val="10"/>
        <color theme="1"/>
        <rFont val="Arial"/>
        <family val="2"/>
        <charset val="238"/>
      </rPr>
      <t>Tabulka č. 3:</t>
    </r>
    <r>
      <rPr>
        <i/>
        <sz val="10"/>
        <color theme="1"/>
        <rFont val="Arial"/>
        <family val="2"/>
        <charset val="238"/>
      </rPr>
      <t xml:space="preserve"> Bilance výroby a dodávky elektřiny podle technologie elektrárny (2016)</t>
    </r>
  </si>
  <si>
    <r>
      <rPr>
        <b/>
        <sz val="10"/>
        <color theme="1"/>
        <rFont val="Arial"/>
        <family val="2"/>
        <charset val="238"/>
      </rPr>
      <t>Tabulka č. 4:</t>
    </r>
    <r>
      <rPr>
        <i/>
        <sz val="10"/>
        <color theme="1"/>
        <rFont val="Arial"/>
        <family val="2"/>
        <charset val="238"/>
      </rPr>
      <t xml:space="preserve"> Bilance výroby a dodávky elektřiny podle druhu paliva (2016)</t>
    </r>
  </si>
  <si>
    <r>
      <rPr>
        <b/>
        <sz val="10"/>
        <color theme="1"/>
        <rFont val="Arial"/>
        <family val="2"/>
        <charset val="238"/>
      </rPr>
      <t>Tabulka č. 7:</t>
    </r>
    <r>
      <rPr>
        <i/>
        <sz val="10"/>
        <color theme="1"/>
        <rFont val="Arial"/>
        <family val="2"/>
        <charset val="238"/>
      </rPr>
      <t xml:space="preserve"> Plánované investice do rozvoje a obnovy elektrizační soustavy</t>
    </r>
  </si>
  <si>
    <r>
      <rPr>
        <b/>
        <sz val="10"/>
        <color theme="1"/>
        <rFont val="Arial"/>
        <family val="2"/>
        <charset val="238"/>
      </rPr>
      <t>Tabulka č. 5:</t>
    </r>
    <r>
      <rPr>
        <i/>
        <sz val="10"/>
        <color theme="1"/>
        <rFont val="Arial"/>
        <family val="2"/>
        <charset val="238"/>
      </rPr>
      <t xml:space="preserve"> Spotřeba elektřiny podle kategorie odběru (2016)</t>
    </r>
  </si>
  <si>
    <r>
      <rPr>
        <b/>
        <sz val="10"/>
        <color theme="1"/>
        <rFont val="Arial"/>
        <family val="2"/>
        <charset val="238"/>
      </rPr>
      <t>Tabulka č. 6:</t>
    </r>
    <r>
      <rPr>
        <i/>
        <sz val="10"/>
        <color theme="1"/>
        <rFont val="Arial"/>
        <family val="2"/>
        <charset val="238"/>
      </rPr>
      <t xml:space="preserve"> Spotřeba elektřiny v sektorech národního hospodářství (2016)</t>
    </r>
  </si>
  <si>
    <r>
      <rPr>
        <b/>
        <sz val="10"/>
        <color theme="1"/>
        <rFont val="Arial"/>
        <family val="2"/>
        <charset val="238"/>
      </rPr>
      <t>Tabulka č. 8:</t>
    </r>
    <r>
      <rPr>
        <i/>
        <sz val="10"/>
        <color theme="1"/>
        <rFont val="Arial"/>
        <family val="2"/>
        <charset val="238"/>
      </rPr>
      <t xml:space="preserve"> Bilance výroby a dodávky tepla při výrobě elektřiny podle technologie elektrárny/teplárny (2016)</t>
    </r>
  </si>
  <si>
    <r>
      <rPr>
        <b/>
        <sz val="10"/>
        <color theme="1"/>
        <rFont val="Arial"/>
        <family val="2"/>
        <charset val="238"/>
      </rPr>
      <t>Tabulka č. 9:</t>
    </r>
    <r>
      <rPr>
        <i/>
        <sz val="10"/>
        <color theme="1"/>
        <rFont val="Arial"/>
        <family val="2"/>
        <charset val="238"/>
      </rPr>
      <t xml:space="preserve"> Bilance výroby a dodávky tepla při výrobě elektřiny podle druhu paliva (2016)</t>
    </r>
  </si>
  <si>
    <r>
      <rPr>
        <b/>
        <sz val="10"/>
        <color theme="1"/>
        <rFont val="Arial"/>
        <family val="2"/>
        <charset val="238"/>
      </rPr>
      <t>Tabulka č. 32:</t>
    </r>
    <r>
      <rPr>
        <i/>
        <sz val="10"/>
        <color theme="1"/>
        <rFont val="Arial"/>
        <family val="2"/>
        <charset val="238"/>
      </rPr>
      <t xml:space="preserve"> Výroba elektřiny a dodávka užitečného tepla ze zdrojů kombinované výroby elektřiny a tepla (2016)</t>
    </r>
  </si>
  <si>
    <r>
      <rPr>
        <b/>
        <sz val="10"/>
        <color theme="1"/>
        <rFont val="Arial"/>
        <family val="2"/>
        <charset val="238"/>
      </rPr>
      <t>Tabulka č. 33:</t>
    </r>
    <r>
      <rPr>
        <i/>
        <sz val="10"/>
        <color theme="1"/>
        <rFont val="Arial"/>
        <family val="2"/>
        <charset val="238"/>
      </rPr>
      <t xml:space="preserve"> Bilance výroby a dodávky elektřiny z obnovitelných a druhotných zdrojů energie (2016)</t>
    </r>
  </si>
  <si>
    <r>
      <rPr>
        <b/>
        <sz val="10"/>
        <color theme="1"/>
        <rFont val="Arial"/>
        <family val="2"/>
        <charset val="238"/>
      </rPr>
      <t>Tabulka č. 34:</t>
    </r>
    <r>
      <rPr>
        <i/>
        <sz val="10"/>
        <color theme="1"/>
        <rFont val="Arial"/>
        <family val="2"/>
        <charset val="238"/>
      </rPr>
      <t xml:space="preserve"> Bilance výroby a dodávky tepla při výrobě elektřiny z obnovitelných a druhotných zdrojů energie (2016)</t>
    </r>
  </si>
  <si>
    <t>Šestajovice</t>
  </si>
  <si>
    <t>Připojení nové TR 110/22 kV Jirny</t>
  </si>
  <si>
    <t>2017-18</t>
  </si>
  <si>
    <t>Mníšek pod Brdy</t>
  </si>
  <si>
    <t xml:space="preserve">Připojení nové TR 110/22kV Mníšek město </t>
  </si>
  <si>
    <t xml:space="preserve">Pyšely </t>
  </si>
  <si>
    <t xml:space="preserve">Připojení nové TR 110/22kV Pyšely </t>
  </si>
  <si>
    <t>2022-23</t>
  </si>
  <si>
    <t>Průhonice</t>
  </si>
  <si>
    <t>Připojení nové TR 110/22kV Průhonice</t>
  </si>
  <si>
    <t>2024-25</t>
  </si>
  <si>
    <t>Klecany</t>
  </si>
  <si>
    <t xml:space="preserve">Připojení nové TR 110/22kV Klecany </t>
  </si>
  <si>
    <t>Připojení nové TR 110/22kV Votice + trasa nového vedení</t>
  </si>
  <si>
    <t>Brandýs  nad Labem</t>
  </si>
  <si>
    <t xml:space="preserve">Připojení nové TR 110/22kV Brandýs  </t>
  </si>
  <si>
    <t>Všetaty</t>
  </si>
  <si>
    <t>Připojení nové TR 110/22kV Všetaty</t>
  </si>
  <si>
    <t xml:space="preserve">Tachlovice </t>
  </si>
  <si>
    <t xml:space="preserve">Připojení nové TR 110/22kV Tachlovice </t>
  </si>
  <si>
    <t>Chudoplesy</t>
  </si>
  <si>
    <t>Připojení nové TR 110/22kV Chudoplesy</t>
  </si>
  <si>
    <t>Připojení nové TR 110/22kV Dobříš + trasa nového vedení</t>
  </si>
  <si>
    <t>Dobrovice</t>
  </si>
  <si>
    <t>Připojení nové TR 110/22kV Dobrovice</t>
  </si>
  <si>
    <t>Kouřim</t>
  </si>
  <si>
    <t>Připojení nové TR 110/22kV Kouřim  + trasa nového vedení</t>
  </si>
  <si>
    <t>Kostelec nad Černými Lesy</t>
  </si>
  <si>
    <t>Připojení nové TR 110/22kV Kostelec nad Černými Lesy  + trasa nového vedení</t>
  </si>
  <si>
    <t>Dobřichovice</t>
  </si>
  <si>
    <t>Připojení nové TR 110/22kV Dobřichovice</t>
  </si>
  <si>
    <t>Pavlov</t>
  </si>
  <si>
    <t>Připojení nové TR 110/22kV Pavlov</t>
  </si>
  <si>
    <t>Hulice</t>
  </si>
  <si>
    <t>Připojení nové TR 110/22kV Hulice + trasa nového vedení</t>
  </si>
  <si>
    <t xml:space="preserve">Rekonstrukce TR 110/22kV Kolín západ </t>
  </si>
  <si>
    <t xml:space="preserve">Rozšíření TR 110/22kV Neratovice </t>
  </si>
  <si>
    <t>Příbram - Brod</t>
  </si>
  <si>
    <t xml:space="preserve">Rekonstrukce TR 110/22kV Příbram Brod </t>
  </si>
  <si>
    <t>2018-19</t>
  </si>
  <si>
    <t xml:space="preserve">Rekonstrukce TR 110/22kV Beroun </t>
  </si>
  <si>
    <t>2018-20</t>
  </si>
  <si>
    <t>Český brod</t>
  </si>
  <si>
    <t xml:space="preserve">Rekonstrukce TR 110/22kV Český Brod </t>
  </si>
  <si>
    <t>2019-20</t>
  </si>
  <si>
    <t>Toušeň</t>
  </si>
  <si>
    <t xml:space="preserve">Rekonstrukce TR 110/22kV Toušeň </t>
  </si>
  <si>
    <t>2020-21</t>
  </si>
  <si>
    <t xml:space="preserve">Uhlířské Janovice </t>
  </si>
  <si>
    <t xml:space="preserve">Rekonstrukce TR 110/22kV Uhlířské Janovice </t>
  </si>
  <si>
    <t xml:space="preserve">Rekonstrukce TR 110/22kV Benešov </t>
  </si>
  <si>
    <t>Horní Počáply</t>
  </si>
  <si>
    <t xml:space="preserve">Rekonstrukce TR 110kV EMĚ 1 </t>
  </si>
  <si>
    <t>Štěchovice</t>
  </si>
  <si>
    <t xml:space="preserve">Rekonstrukce TR 110 kV Štěchovice </t>
  </si>
  <si>
    <t xml:space="preserve">Dražice </t>
  </si>
  <si>
    <t xml:space="preserve">Rekonstrukce TR 110/22kV Dražice </t>
  </si>
  <si>
    <t xml:space="preserve">Kralupy </t>
  </si>
  <si>
    <t xml:space="preserve">Rekonstrukce TR 110/22kV Kralupy </t>
  </si>
  <si>
    <t xml:space="preserve">Hořovice </t>
  </si>
  <si>
    <t xml:space="preserve">Rekonstrukce TR 110/22kV Hořovice </t>
  </si>
  <si>
    <t>Praha, Praha - západ, Kladno</t>
  </si>
  <si>
    <t xml:space="preserve">Rekonstrukce vedení Tuchlovice - Chýně - Řeporyje  </t>
  </si>
  <si>
    <t>Praha - východ, Nymburk, Ml. Boleslav</t>
  </si>
  <si>
    <t>Rekonstrukce vedení Čechy střed – Milovice - Dražice - Škoda Ml. Boleslav</t>
  </si>
  <si>
    <t>2019-21</t>
  </si>
  <si>
    <t xml:space="preserve">Rekonstrukce vedení Dříň – Lichoceves - ČD Roztoky - Praha sever   </t>
  </si>
  <si>
    <t>Praha, Praha - východ</t>
  </si>
  <si>
    <t xml:space="preserve">Rekonstrukce vedení Běchovice - Říčany </t>
  </si>
  <si>
    <t>Praha - východ, Benešov</t>
  </si>
  <si>
    <t>Rekonstrukce vedení Říčany - Stránčice - Benešov</t>
  </si>
  <si>
    <t>Rekonstrukce vedení Kralupy - Spomyšl - EMĚ I.</t>
  </si>
  <si>
    <t>Výstavba dvojitého vedení 110 kV  Votice - Římovice</t>
  </si>
  <si>
    <t>Rakovník, Plzeň-sever</t>
  </si>
  <si>
    <t xml:space="preserve">Nové propojení 2 x 110kV Rakovník – Kralovice  </t>
  </si>
  <si>
    <t>Praha - západ, Benešov</t>
  </si>
  <si>
    <t>Zdvojení vedení Benešov - Štěchovice - Metaz Týnec</t>
  </si>
  <si>
    <t>2025-26</t>
  </si>
  <si>
    <t>Benešov, Příbram</t>
  </si>
  <si>
    <t>Výstavba dvojitého vedení 110 kV Votice - Sedlčany</t>
  </si>
  <si>
    <t>2026-27</t>
  </si>
  <si>
    <t>Kutná Hora, Havlíčkův Brod, Chrudim</t>
  </si>
  <si>
    <t xml:space="preserve">Nové propojení 2 x 110kV Čáslav – ČD Golčův Jeníkov - Třemošnice </t>
  </si>
  <si>
    <t>Výstavba smyčky na vedení 110 kV - V1962 pro TR Dobříš</t>
  </si>
  <si>
    <t>Benešov, Havlíčkův Brod</t>
  </si>
  <si>
    <t>Výstavba dvojitého vedení 110 kV Římovice - Světlá nad Sázavou</t>
  </si>
  <si>
    <t>Příbram, Beroun</t>
  </si>
  <si>
    <t>Nové vedení 110 kV Dobříš - Bavoryně</t>
  </si>
  <si>
    <t>Výstavba smyčky na vedení 110 kV - V140 do TR Ovčáry</t>
  </si>
  <si>
    <t xml:space="preserve">Rekonstrukce TR 110/22 kV Mladá Boleslav </t>
  </si>
  <si>
    <t>Zdice</t>
  </si>
  <si>
    <t>Připojení nové TR 110/22 kV Bavoryně</t>
  </si>
  <si>
    <t>Milovice</t>
  </si>
  <si>
    <t>Rekonstrukce TR 110/22 kV Milovice</t>
  </si>
  <si>
    <t xml:space="preserve">Rekonstrukce TR 110/22 kV Kladno Dříň </t>
  </si>
  <si>
    <t>2014-16</t>
  </si>
  <si>
    <t xml:space="preserve">Ovčáry </t>
  </si>
  <si>
    <t xml:space="preserve">Rozšíření TR 110/22 kV Ovčáry </t>
  </si>
  <si>
    <t>Lichoceves</t>
  </si>
  <si>
    <t>Připojení nové TR 110/22 kV  Lichoceves</t>
  </si>
  <si>
    <t>2016-17</t>
  </si>
  <si>
    <t xml:space="preserve">Mnichovo Hradiště </t>
  </si>
  <si>
    <t xml:space="preserve">Rozšíření TR 110/22 kV Mnichovo Hradiště </t>
  </si>
  <si>
    <t xml:space="preserve">Vestec </t>
  </si>
  <si>
    <t xml:space="preserve">Rozšíření TR 110/22 kV Vestec </t>
  </si>
  <si>
    <t>Praha</t>
  </si>
  <si>
    <t xml:space="preserve">Rekonstrukce TR 110/22 kV Řeporyje </t>
  </si>
  <si>
    <t>2010 - 13</t>
  </si>
  <si>
    <t>Kolín, Nymburk</t>
  </si>
  <si>
    <t>Rekonstrukce vedení 110 kV Čechy střed - Pečky - Nymburk</t>
  </si>
  <si>
    <t>2014 - 16</t>
  </si>
  <si>
    <t>Tuchlovice</t>
  </si>
  <si>
    <t>Rekonstrukce TR 110/22 kV Tuchlovice</t>
  </si>
  <si>
    <t>2012 - 13</t>
  </si>
  <si>
    <t>Rekonstrukce vedení 110 kV Tuchlovice - Kladno západ - Elektrárna Kladno</t>
  </si>
  <si>
    <t>2011 - 12</t>
  </si>
  <si>
    <t xml:space="preserve">Rekonstrukce TR 110/22 kV Slaný </t>
  </si>
  <si>
    <t>Chýně</t>
  </si>
  <si>
    <t>Připojení nové TR 110/22kV Chýně</t>
  </si>
  <si>
    <t>Rekonstrukce vedení 110 kV Pečky - Kolín západ</t>
  </si>
  <si>
    <t>Připojení nové TR 110/22kV Bavoryně</t>
  </si>
  <si>
    <t>Pečky</t>
  </si>
  <si>
    <t xml:space="preserve">Rekonstrukce TR 110/22 kV Pečky </t>
  </si>
  <si>
    <t>Vraňany</t>
  </si>
  <si>
    <t>Připojení nové TR 110/22kV Spomyšl</t>
  </si>
  <si>
    <t>Rekonstrukce vedení 110 kV Čechy střed - Český Brod - Pečky - Benzina - Kolín západ</t>
  </si>
  <si>
    <t>Tabulka č. 16: Obydlené byty v rodinných domech podle způsobu vytápění a energie využívané k vytápění (2011, SLDB)</t>
  </si>
  <si>
    <t>Celkový počet obydlených bytů v bytových domech</t>
  </si>
  <si>
    <t>Dřevo, dřevěné brikety</t>
  </si>
  <si>
    <t>Obydlené byty v rodinných domech podle způsobu a energie využívané k vytápění</t>
  </si>
  <si>
    <t>Celkový počet obydlených bytů v rodinných domech</t>
  </si>
  <si>
    <t>Český statistický úřad – Sčítání lidu, domů a bytů 2011</t>
  </si>
  <si>
    <r>
      <rPr>
        <b/>
        <sz val="10"/>
        <rFont val="Arial"/>
        <family val="2"/>
        <charset val="238"/>
      </rPr>
      <t>Tabulka č. 16:</t>
    </r>
    <r>
      <rPr>
        <i/>
        <sz val="10"/>
        <rFont val="Arial"/>
        <family val="2"/>
        <charset val="238"/>
      </rPr>
      <t xml:space="preserve"> Počet bytových jednotek v bytových a rodinných domech podle způsobu vytápění a energie využívané k vytápění (2011, SLDB)</t>
    </r>
  </si>
  <si>
    <t>15 až 25 MWh/rok</t>
  </si>
  <si>
    <t>25 až 45 MWh/rok</t>
  </si>
  <si>
    <t>45 až 63 MWh/rok</t>
  </si>
  <si>
    <t>Březnice</t>
  </si>
  <si>
    <t>Čelákovice</t>
  </si>
  <si>
    <t>Jesenice</t>
  </si>
  <si>
    <t>Jílové u Prahy</t>
  </si>
  <si>
    <t>Nové Strašecí</t>
  </si>
  <si>
    <t>Odolena Voda</t>
  </si>
  <si>
    <t>Sázava</t>
  </si>
  <si>
    <t>Týnec nad Sázavou</t>
  </si>
  <si>
    <t>Zruč nad Sázavou</t>
  </si>
  <si>
    <t>VO+SO</t>
  </si>
  <si>
    <r>
      <rPr>
        <b/>
        <sz val="10"/>
        <color theme="1"/>
        <rFont val="Arial"/>
        <family val="2"/>
        <charset val="238"/>
      </rPr>
      <t>Tabulka č. 17:</t>
    </r>
    <r>
      <rPr>
        <i/>
        <sz val="10"/>
        <color theme="1"/>
        <rFont val="Arial"/>
        <family val="2"/>
        <charset val="238"/>
      </rPr>
      <t xml:space="preserve"> Počet odběrných a předávacích míst podle velikosti ročního odběru zemního plynu (2016)</t>
    </r>
  </si>
  <si>
    <r>
      <rPr>
        <b/>
        <sz val="10"/>
        <color theme="1"/>
        <rFont val="Arial"/>
        <family val="2"/>
        <charset val="238"/>
      </rPr>
      <t>Tabulka č. 24:</t>
    </r>
    <r>
      <rPr>
        <i/>
        <sz val="10"/>
        <color theme="1"/>
        <rFont val="Arial"/>
        <family val="2"/>
        <charset val="238"/>
      </rPr>
      <t xml:space="preserve"> Spotřeba zemního plynu podle obcí s rozšířenou působností a kategorie odběru (2016)</t>
    </r>
  </si>
  <si>
    <t>Vlastní analýza zpracovatele koncepce (dotazníkové šetření zpracovatele)</t>
  </si>
  <si>
    <t>Sulovice</t>
  </si>
  <si>
    <t>Rekostrukce VTL plynovodu Sulovice - Mochov</t>
  </si>
  <si>
    <t>Benešov - Divišov (Rozvoj sítě)</t>
  </si>
  <si>
    <t>Benešov - Divišov (Obnova sítě)</t>
  </si>
  <si>
    <t>Beroun - Hlásná Třebaň (Rozvoj sítě)</t>
  </si>
  <si>
    <t>Beroun - Hlásná Třebaň (Obnova sítě)</t>
  </si>
  <si>
    <t>Beroun - Králův Dvůr (Rozvoj sítě)</t>
  </si>
  <si>
    <t>Beroun - Králův Dvůr (Obnova sítě)</t>
  </si>
  <si>
    <t>Beroun - Levín (Rozvoj sítě)</t>
  </si>
  <si>
    <t>Beroun - Levín (Obnova sítě)</t>
  </si>
  <si>
    <t>Rakovník - Rakovník II (Rozvoj sítě)</t>
  </si>
  <si>
    <t>Rakovník - Rakovník II (Obnova sítě)</t>
  </si>
  <si>
    <t>Beroun - Zadní Třebaň (Rozvoj sítě)</t>
  </si>
  <si>
    <t>Beroun - Zadní Třebaň (Obnova sítě)</t>
  </si>
  <si>
    <t>Kladno - Buštěhrad (Rozvoj sítě)</t>
  </si>
  <si>
    <t>Kladno - Buštěhrad (Obnova sítě)</t>
  </si>
  <si>
    <t>Praha-východ - Mnichovice (Rozvoj sítě)</t>
  </si>
  <si>
    <t>Praha-východ - Mnichovice (Obnova sítě)</t>
  </si>
  <si>
    <t>Mělník - Mělník (Rozvoj sítě)</t>
  </si>
  <si>
    <t>Mělník - Mělník (Obnova sítě)</t>
  </si>
  <si>
    <t>Mladá Boleslav - Řepov (Rozvoj sítě)</t>
  </si>
  <si>
    <t>Mladá Boleslav - Řepov (Obnova sítě)</t>
  </si>
  <si>
    <t>Praha-východ - Nehvizdy (Rozvoj sítě)</t>
  </si>
  <si>
    <t>Praha-východ - Nehvizdy (Obnova sítě)</t>
  </si>
  <si>
    <t>Kladno - Unhošť (Rozvoj sítě)</t>
  </si>
  <si>
    <t>Kladno - Unhošť (Obnova sítě)</t>
  </si>
  <si>
    <t>Praha-východ - Brandýs nad Labem (Rozvoj sítě)</t>
  </si>
  <si>
    <t>Praha-východ - Brandýs nad Labem (Obnova sítě)</t>
  </si>
  <si>
    <t>Rakovník - Mutějovice (Rozvoj sítě)</t>
  </si>
  <si>
    <t>Praha-východ - Sedlčánky (Rozvoj sítě)</t>
  </si>
  <si>
    <t>Příbram - Obořiště (Rozvoj sítě)</t>
  </si>
  <si>
    <t>Nymburk - Kounice (Rozvoj sítě)</t>
  </si>
  <si>
    <t>Nymburk - Kounice (Obnova sítě)</t>
  </si>
  <si>
    <t>Praha-západ - Jílové u Prahy (Rozvoj sítě)</t>
  </si>
  <si>
    <t>Praha-západ - Jílové u Prahy (Obnova sítě)</t>
  </si>
  <si>
    <t>Kolín - Vitice (Rozvoj sítě)</t>
  </si>
  <si>
    <t>Kolín - Vitice (Obnova sítě)</t>
  </si>
  <si>
    <t>Praha-východ - Říčany (Rozvoj sítě)</t>
  </si>
  <si>
    <t>Praha-východ - Říčany (Obnova sítě)</t>
  </si>
  <si>
    <t>Kolín - Poříčany (Rozvoj sítě)</t>
  </si>
  <si>
    <t>Kolín - Poříčany (Obnova sítě)</t>
  </si>
  <si>
    <t>Praha-západ - Roblín (Rozvoj sítě)</t>
  </si>
  <si>
    <t>Praha-západ - Mníšek pod Brdy (Rozvoj sítě)</t>
  </si>
  <si>
    <t>Praha-západ - Mníšek pod Brdy (Obnova sítě)</t>
  </si>
  <si>
    <t>Benešov - Bolina (Rozvoj sítě)</t>
  </si>
  <si>
    <t>Benešov - Bolina (Obnova sítě)</t>
  </si>
  <si>
    <t>Praha-západ - Jíloviště (Rozvoj sítě)</t>
  </si>
  <si>
    <t>Praha-západ - Jíloviště (Obnova sítě)</t>
  </si>
  <si>
    <t>Kutná Hora - Čáslav-Nové Město (Rozvoj sítě)</t>
  </si>
  <si>
    <t>Kutná Hora - Čáslav-Nové Město (Obnova sítě)</t>
  </si>
  <si>
    <t>Praha-západ - Roztoky (Rozvoj sítě)</t>
  </si>
  <si>
    <t>Praha-západ - Roztoky (Obnova sítě)</t>
  </si>
  <si>
    <t>Praha-západ - Třebotov (Rozvoj sítě)</t>
  </si>
  <si>
    <t>Praha-východ - Sulice (Rozvoj sítě)</t>
  </si>
  <si>
    <t>Praha-východ - Sulice (Obnova sítě)</t>
  </si>
  <si>
    <t>Rakovník - Nové Strašecí (Rozvoj sítě)</t>
  </si>
  <si>
    <t>Rakovník - Nové Strašecí (Obnova sítě)</t>
  </si>
  <si>
    <t>Beroun - Chodouň (Rozvoj sítě)</t>
  </si>
  <si>
    <t>Beroun - Mořina (Rozvoj sítě)</t>
  </si>
  <si>
    <t>Praha-východ - Strašín (Rozvoj sítě)</t>
  </si>
  <si>
    <t>Mělník - Chlumín (Rozvoj sítě)</t>
  </si>
  <si>
    <t>Mělník - Chlumín (Obnova sítě)</t>
  </si>
  <si>
    <t>Beroun - Srbsko (Rozvoj sítě)</t>
  </si>
  <si>
    <t>Beroun - Srbsko (Obnova sítě)</t>
  </si>
  <si>
    <t>Benešov - Pyšely (Rozvoj sítě)</t>
  </si>
  <si>
    <t>Benešov - Pyšely (Obnova sítě)</t>
  </si>
  <si>
    <t>Beroun - Nenačovice (Rozvoj sítě)</t>
  </si>
  <si>
    <t>Beroun - Nenačovice (Obnova sítě)</t>
  </si>
  <si>
    <t>Praha-východ - Jirny (Rozvoj sítě)</t>
  </si>
  <si>
    <t>Praha-východ - Jirny (Obnova sítě)</t>
  </si>
  <si>
    <t>Beroun - Liteň (Rozvoj sítě)</t>
  </si>
  <si>
    <t>Beroun - Beroun-Město (Rozvoj sítě)</t>
  </si>
  <si>
    <t>Beroun - Beroun-Město (Obnova sítě)</t>
  </si>
  <si>
    <t>Mladá Boleslav - Čistá (Rozvoj sítě)</t>
  </si>
  <si>
    <t>Příbram - Pičín (Rozvoj sítě)</t>
  </si>
  <si>
    <t>Příbram - Pičín (Obnova sítě)</t>
  </si>
  <si>
    <t>Mělník - Obříství (Rozvoj sítě)</t>
  </si>
  <si>
    <t>Mělník - Obříství (Obnova sítě)</t>
  </si>
  <si>
    <t>Beroun - Záluží (Rozvoj sítě)</t>
  </si>
  <si>
    <t>Beroun - Záluží (Obnova sítě)</t>
  </si>
  <si>
    <t>Kladno - Hradečno (Rozvoj sítě)</t>
  </si>
  <si>
    <t>Benešov - Louňovice pod Blaníkem (Rozvoj sítě)</t>
  </si>
  <si>
    <t>Benešov - Louňovice pod Blaníkem (Obnova sítě)</t>
  </si>
  <si>
    <t>Praha-východ - Strančice (Rozvoj sítě)</t>
  </si>
  <si>
    <t>Praha-východ - Strančice (Obnova sítě)</t>
  </si>
  <si>
    <t>Kladno - Přelíc (Rozvoj sítě)</t>
  </si>
  <si>
    <t>Kladno - Stehelčeves (Rozvoj sítě)</t>
  </si>
  <si>
    <t>Kladno - Stehelčeves (Obnova sítě)</t>
  </si>
  <si>
    <t>Kladno - Podlešín (Rozvoj sítě)</t>
  </si>
  <si>
    <t>Beroun - Všeradice (Rozvoj sítě)</t>
  </si>
  <si>
    <t>Beroun - Bavoryně (Rozvoj sítě)</t>
  </si>
  <si>
    <t>Beroun - Bavoryně (Obnova sítě)</t>
  </si>
  <si>
    <t>Nymburk - Lysá nad Labem (Rozvoj sítě)</t>
  </si>
  <si>
    <t>Nymburk - Lysá nad Labem (Obnova sítě)</t>
  </si>
  <si>
    <t>Kladno - Dřetovice (Rozvoj sítě)</t>
  </si>
  <si>
    <t>Praha-západ - Drahelčice (Rozvoj sítě)</t>
  </si>
  <si>
    <t>Praha-západ - Drahelčice (Obnova sítě)</t>
  </si>
  <si>
    <t>Praha-západ - Číčovice (Rozvoj sítě)</t>
  </si>
  <si>
    <t>Praha-západ - Číčovice (Obnova sítě)</t>
  </si>
  <si>
    <t>Kladno - Velká Dobrá (Rozvoj sítě)</t>
  </si>
  <si>
    <t>Kladno - Velká Dobrá (Obnova sítě)</t>
  </si>
  <si>
    <t>Beroun - Křižatky (Rozvoj sítě)</t>
  </si>
  <si>
    <t>Kladno - Kročehlavy</t>
  </si>
  <si>
    <t>Kladno - Kročehlavy (Rozvoj sítě)</t>
  </si>
  <si>
    <t>Kladno - Kročehlavy (Obnova sítě)</t>
  </si>
  <si>
    <t>Praha-východ - Řež (Rozvoj sítě)</t>
  </si>
  <si>
    <t>Praha-východ - Řež (Obnova sítě)</t>
  </si>
  <si>
    <t>Praha-západ - Černošice (Rozvoj sítě)</t>
  </si>
  <si>
    <t>Praha-západ - Černošice (Obnova sítě)</t>
  </si>
  <si>
    <t>Beroun - Halouny (Rozvoj sítě)</t>
  </si>
  <si>
    <t>Kladno - Švermov (Rozvoj sítě)</t>
  </si>
  <si>
    <t>Kladno - Švermov (Obnova sítě)</t>
  </si>
  <si>
    <t>Beroun - Svinaře (Rozvoj sítě)</t>
  </si>
  <si>
    <t>Beroun - Svinaře (Obnova sítě)</t>
  </si>
  <si>
    <t>Beroun - Hořovice (Rozvoj sítě)</t>
  </si>
  <si>
    <t>Beroun - Hořovice (Obnova sítě)</t>
  </si>
  <si>
    <t>Mělník - Kralupy nad Vltavou (Rozvoj sítě)</t>
  </si>
  <si>
    <t>Mělník - Kralupy nad Vltavou (Obnova sítě)</t>
  </si>
  <si>
    <t>Mladá Boleslav - Charvatce (Rozvoj sítě)</t>
  </si>
  <si>
    <t>Mladá Boleslav - Charvatce (Obnova sítě)</t>
  </si>
  <si>
    <t>Kladno - Slatina (Rozvoj sítě)</t>
  </si>
  <si>
    <t>Praha-východ - Horoušánky (Rozvoj sítě)</t>
  </si>
  <si>
    <t>Příbram - Buková u Příbramě (Rozvoj sítě)</t>
  </si>
  <si>
    <t>Příbram - Buková u Příbramě (Obnova sítě)</t>
  </si>
  <si>
    <t>Příbram - Jince (Rozvoj sítě)</t>
  </si>
  <si>
    <t>Příbram - Jince (Obnova sítě)</t>
  </si>
  <si>
    <t>Mladá Boleslav - Jabkenice (Rozvoj sítě)</t>
  </si>
  <si>
    <t>Mladá Boleslav - Jabkenice (Obnova sítě)</t>
  </si>
  <si>
    <t>Beroun - Popovice (Rozvoj sítě)</t>
  </si>
  <si>
    <t>Praha-východ - Úvaly (Rozvoj sítě)</t>
  </si>
  <si>
    <t>Praha-východ - Úvaly (Obnova sítě)</t>
  </si>
  <si>
    <t>Praha-západ - Rudná (Rozvoj sítě)</t>
  </si>
  <si>
    <t>Praha-západ - Rudná (Obnova sítě)</t>
  </si>
  <si>
    <t>Rakovník - Hředle (Rozvoj sítě)</t>
  </si>
  <si>
    <t>Benešov - Benešov (Rozvoj sítě)</t>
  </si>
  <si>
    <t>Benešov - Benešov (Obnova sítě)</t>
  </si>
  <si>
    <t>Kladno - Brandýsek (Rozvoj sítě)</t>
  </si>
  <si>
    <t>Kladno - Brandýsek (Obnova sítě)</t>
  </si>
  <si>
    <t>Praha-západ - Horoměřice (Rozvoj sítě)</t>
  </si>
  <si>
    <t>Praha-západ - Horoměřice (Obnova sítě)</t>
  </si>
  <si>
    <t>Kladno - Hřebeč (Rozvoj sítě)</t>
  </si>
  <si>
    <t>Kladno - Hřebeč (Obnova sítě)</t>
  </si>
  <si>
    <t>Praha-západ - Únětice (Rozvoj sítě)</t>
  </si>
  <si>
    <t>Praha-západ - Únětice (Obnova sítě)</t>
  </si>
  <si>
    <t>Praha-západ - Chýnice (Rozvoj sítě)</t>
  </si>
  <si>
    <t>Praha-západ - Chýně (Rozvoj sítě)</t>
  </si>
  <si>
    <t>Praha-západ - Chýně (Obnova sítě)</t>
  </si>
  <si>
    <t>Mělník - Veltrusy (Rozvoj sítě)</t>
  </si>
  <si>
    <t>Mělník - Veltrusy (Obnova sítě)</t>
  </si>
  <si>
    <t>Kolín - Pečky (Rozvoj sítě)</t>
  </si>
  <si>
    <t>Kolín - Pečky (Obnova sítě)</t>
  </si>
  <si>
    <t>Rakovník - Hořesedly (Rozvoj sítě)</t>
  </si>
  <si>
    <t>Rakovník - Hořesedly (Obnova sítě)</t>
  </si>
  <si>
    <t>Nymburk - Benátecká Vrutice (Rozvoj sítě)</t>
  </si>
  <si>
    <t>Nymburk - Benátecká Vrutice (Obnova sítě)</t>
  </si>
  <si>
    <t>Praha-východ - Babice (Rozvoj sítě)</t>
  </si>
  <si>
    <t>Praha-východ - Babice (Obnova sítě)</t>
  </si>
  <si>
    <t>Rakovník - Rakovník I (Rozvoj sítě)</t>
  </si>
  <si>
    <t>Rakovník - Rakovník I (Obnova sítě)</t>
  </si>
  <si>
    <t>Praha-východ - Pětihosty (Rozvoj sítě)</t>
  </si>
  <si>
    <t>Praha-východ - Pětihosty (Obnova sítě)</t>
  </si>
  <si>
    <t>Beroun - Mezouň (Rozvoj sítě)</t>
  </si>
  <si>
    <t>Praha-východ - Čelákovice (Rozvoj sítě)</t>
  </si>
  <si>
    <t>Praha-východ - Čelákovice (Obnova sítě)</t>
  </si>
  <si>
    <t>Kutná Hora - Zruč nad Sázavou (Rozvoj sítě)</t>
  </si>
  <si>
    <t>Kutná Hora - Zruč nad Sázavou (Obnova sítě)</t>
  </si>
  <si>
    <t>Kladno - Slaný (Rozvoj sítě)</t>
  </si>
  <si>
    <t>Kladno - Slaný (Obnova sítě)</t>
  </si>
  <si>
    <t>Příbram - Dobříš (Rozvoj sítě)</t>
  </si>
  <si>
    <t>Příbram - Dobříš (Obnova sítě)</t>
  </si>
  <si>
    <t>Kolín - Němčice (Rozvoj sítě)</t>
  </si>
  <si>
    <t>Kolín - Němčice (Obnova sítě)</t>
  </si>
  <si>
    <t>Nymburk - Opočnice (Rozvoj sítě)</t>
  </si>
  <si>
    <t>Nymburk - Opočnice (Obnova sítě)</t>
  </si>
  <si>
    <t>Beroun - Karlštejn (Rozvoj sítě)</t>
  </si>
  <si>
    <t>Beroun - Karlštejn (Obnova sítě)</t>
  </si>
  <si>
    <t>Beroun - Bubovice (Rozvoj sítě)</t>
  </si>
  <si>
    <t>Beroun - Bubovice (Obnova sítě)</t>
  </si>
  <si>
    <t>Nymburk - Vrbice (Rozvoj sítě)</t>
  </si>
  <si>
    <t>Beroun - Chyňava (Rozvoj sítě)</t>
  </si>
  <si>
    <t>Kolín - Kolín I (Rozvoj sítě)</t>
  </si>
  <si>
    <t>Kolín - Kolín I (Obnova sítě)</t>
  </si>
  <si>
    <t>Mladá Boleslav - Rejšice (Rozvoj sítě)</t>
  </si>
  <si>
    <t>Příbram - Příbram III (Rozvoj sítě)</t>
  </si>
  <si>
    <t>Příbram - Stará Huť (Rozvoj sítě)</t>
  </si>
  <si>
    <t>Beroun - Mořinka (Rozvoj sítě)</t>
  </si>
  <si>
    <t>Praha-východ - Srbín (Rozvoj sítě)</t>
  </si>
  <si>
    <t>Praha-východ - Srbín (Obnova sítě)</t>
  </si>
  <si>
    <t>Beroun - Tmaň (Rozvoj sítě)</t>
  </si>
  <si>
    <t>Beroun - Beroun-Centrum (Rozvoj sítě)</t>
  </si>
  <si>
    <t>Beroun - Beroun-Centrum (Obnova sítě)</t>
  </si>
  <si>
    <t>Praha-západ - Červený Újezd (Rozvoj sítě)</t>
  </si>
  <si>
    <t>Praha-západ - Červený Újezd (Obnova sítě)</t>
  </si>
  <si>
    <t>Nymburk - Poděbrady V (Rozvoj sítě)</t>
  </si>
  <si>
    <t>Nymburk - Poděbrady V (Obnova sítě)</t>
  </si>
  <si>
    <t>Kutná Hora - Okřesaneč (Rozvoj sítě)</t>
  </si>
  <si>
    <t>Praha-východ - Louňovice (Rozvoj sítě)</t>
  </si>
  <si>
    <t>Praha-východ - Louňovice (Obnova sítě)</t>
  </si>
  <si>
    <t>Mladá Boleslav - Sychrov (Rozvoj sítě)</t>
  </si>
  <si>
    <t>Praha-východ - Hlubočinka (Rozvoj sítě)</t>
  </si>
  <si>
    <t>Kladno - Žižice (Rozvoj sítě)</t>
  </si>
  <si>
    <t>Praha-východ - Škvorec (Rozvoj sítě)</t>
  </si>
  <si>
    <t>Kladno - Žižice (Obnova sítě)</t>
  </si>
  <si>
    <t>Kladno - Vinařice (Rozvoj sítě)</t>
  </si>
  <si>
    <t>Kladno - Vinařice (Obnova sítě)</t>
  </si>
  <si>
    <t>Beroun - Kuchař (Rozvoj sítě)</t>
  </si>
  <si>
    <t>Beroun - Kuchař (Obnova sítě)</t>
  </si>
  <si>
    <t>Beroun - Chrustenice (Rozvoj sítě)</t>
  </si>
  <si>
    <t>Beroun - Chrustenice (Obnova sítě)</t>
  </si>
  <si>
    <t>Mělník - Kostelec nad Labem (Rozvoj sítě)</t>
  </si>
  <si>
    <t>Mělník - Kostelec nad Labem (Obnova sítě)</t>
  </si>
  <si>
    <t>Praha-západ - Ptice (Rozvoj sítě)</t>
  </si>
  <si>
    <t>Praha-západ - Ptice (Obnova sítě)</t>
  </si>
  <si>
    <t>Kladno - Zájezd (Rozvoj sítě)</t>
  </si>
  <si>
    <t>Praha-východ - Stará Boleslav (Rozvoj sítě)</t>
  </si>
  <si>
    <t>Praha-východ - Stará Boleslav (Obnova sítě)</t>
  </si>
  <si>
    <t>Příbram - Občov (Rozvoj sítě)</t>
  </si>
  <si>
    <t>Příbram - Občov (Obnova sítě)</t>
  </si>
  <si>
    <t>Příbram - Suchodol (Rozvoj sítě)</t>
  </si>
  <si>
    <t>Beroun - Vysoký Újezd (Rozvoj sítě)</t>
  </si>
  <si>
    <t>Beroun - Vysoký Újezd (Obnova sítě)</t>
  </si>
  <si>
    <t>Beroun - Hatě (Rozvoj sítě)</t>
  </si>
  <si>
    <t>Beroun - Lhotka (Rozvoj sítě)</t>
  </si>
  <si>
    <t>Praha-východ - Těptín (Rozvoj sítě)</t>
  </si>
  <si>
    <t>Praha-východ - Těptín (Obnova sítě)</t>
  </si>
  <si>
    <t>Mělník - Dolní Beřkovice (Rozvoj sítě)</t>
  </si>
  <si>
    <t>Praha-východ - Kostelec u Křížků (Rozvoj sítě)</t>
  </si>
  <si>
    <t>Mělník - Dolní Beřkovice (Obnova sítě)</t>
  </si>
  <si>
    <t>Praha-východ - Kostelec u Křížků (Obnova sítě)</t>
  </si>
  <si>
    <t>Kolín - Veletov (Rozvoj sítě)</t>
  </si>
  <si>
    <t>Kolín - Veletov (Obnova sítě)</t>
  </si>
  <si>
    <t>Kutná Hora - Kutná Hora-Vnitřní Město (Rozvoj sítě)</t>
  </si>
  <si>
    <t>Kutná Hora - Kutná Hora-Vnitřní Město (Obnova sítě)</t>
  </si>
  <si>
    <t>Mladá Boleslav - Debř (Rozvoj sítě)</t>
  </si>
  <si>
    <t>Nymburk - Velké Zboží (Rozvoj sítě)</t>
  </si>
  <si>
    <t>Nymburk - Velké Zboží (Obnova sítě)</t>
  </si>
  <si>
    <t>Mladá Boleslav - Dolní Bousov (Rozvoj sítě)</t>
  </si>
  <si>
    <t>Mladá Boleslav - Dolní Bousov (Obnova sítě)</t>
  </si>
  <si>
    <t>Nymburk - Senice (Rozvoj sítě)</t>
  </si>
  <si>
    <t>Nymburk - Senice (Obnova sítě)</t>
  </si>
  <si>
    <t>Příbram - Dubenec (Rozvoj sítě)</t>
  </si>
  <si>
    <t>Praha-východ - Pacov (Rozvoj sítě)</t>
  </si>
  <si>
    <t>Praha-východ - Pacov (Obnova sítě)</t>
  </si>
  <si>
    <t>Mladá Boleslav - Chudíř (Rozvoj sítě)</t>
  </si>
  <si>
    <t>Beroun - Kozolupy (Rozvoj sítě)</t>
  </si>
  <si>
    <t>Beroun - Kozolupy (Obnova sítě)</t>
  </si>
  <si>
    <t>Beroun - Trubín (Rozvoj sítě)</t>
  </si>
  <si>
    <t>Praha-západ - Nučice (Rozvoj sítě)</t>
  </si>
  <si>
    <t>Praha-západ - Nučice (Obnova sítě)</t>
  </si>
  <si>
    <t>Mělník - Minice (Rozvoj sítě)</t>
  </si>
  <si>
    <t>Mladá Boleslav - Hněvousice (Rozvoj sítě)</t>
  </si>
  <si>
    <t>Beroun - Podbrdy (Rozvoj sítě)</t>
  </si>
  <si>
    <t>Benešov - Poříčí nad Sázavou (Rozvoj sítě)</t>
  </si>
  <si>
    <t>Praha-západ - Řevnice (Rozvoj sítě)</t>
  </si>
  <si>
    <t>Benešov - Poříčí nad Sázavou (Obnova sítě)</t>
  </si>
  <si>
    <t>Praha-západ - Řevnice (Obnova sítě)</t>
  </si>
  <si>
    <t>Kolín - Červené Pečky (Rozvoj sítě)</t>
  </si>
  <si>
    <t>Kolín - Červené Pečky (Obnova sítě)</t>
  </si>
  <si>
    <t>Benešov - Nesvačily (Rozvoj sítě)</t>
  </si>
  <si>
    <t>Kladno - Lány (Rozvoj sítě)</t>
  </si>
  <si>
    <t>Kladno - Lány (Obnova sítě)</t>
  </si>
  <si>
    <t>Nymburk - Milovice (Rozvoj sítě)</t>
  </si>
  <si>
    <t>Nymburk - Milovice (Obnova sítě)</t>
  </si>
  <si>
    <t>Kladno - Hostouň (Rozvoj sítě)</t>
  </si>
  <si>
    <t>Kladno - Hostouň (Obnova sítě)</t>
  </si>
  <si>
    <t>Praha-západ - Kuchařík (Rozvoj sítě)</t>
  </si>
  <si>
    <t>Kladno - Kladno (Rozvoj sítě)</t>
  </si>
  <si>
    <t>Kolín - Kouřim (Rozvoj sítě)</t>
  </si>
  <si>
    <t>Kladno - Kladno (Obnova sítě)</t>
  </si>
  <si>
    <t>Kolín - Kouřim (Obnova sítě)</t>
  </si>
  <si>
    <t>Mladá Boleslav - Kněžmost (Rozvoj sítě)</t>
  </si>
  <si>
    <t>Mladá Boleslav - Kněžmost (Obnova sítě)</t>
  </si>
  <si>
    <t>Mělník - Postřižín (Rozvoj sítě)</t>
  </si>
  <si>
    <t>Beroun - Počaply (Rozvoj sítě)</t>
  </si>
  <si>
    <t>Beroun - Počaply (Obnova sítě)</t>
  </si>
  <si>
    <t>Příbram - Dubno (Rozvoj sítě)</t>
  </si>
  <si>
    <t>Beroun - Skuhrov (Rozvoj sítě)</t>
  </si>
  <si>
    <t>Kutná Hora - Církvice (Rozvoj sítě)</t>
  </si>
  <si>
    <t>Kutná Hora - Církvice (Obnova sítě)</t>
  </si>
  <si>
    <t>Beroun - Hýskov (Rozvoj sítě)</t>
  </si>
  <si>
    <t>Praha-východ - Přezletice (Rozvoj sítě)</t>
  </si>
  <si>
    <t>Praha-východ - Přezletice (Obnova sítě)</t>
  </si>
  <si>
    <t>Mladá Boleslav - Smilovice (Rozvoj sítě)</t>
  </si>
  <si>
    <t>Beroun - Hostomice (Rozvoj sítě)</t>
  </si>
  <si>
    <t>Beroun - Hostomice (Obnova sítě)</t>
  </si>
  <si>
    <t>Příbram - Příbram I (Rozvoj sítě)</t>
  </si>
  <si>
    <t>Příbram - Příbram I (Obnova sítě)</t>
  </si>
  <si>
    <t>Beroun - Lužce (Rozvoj sítě)</t>
  </si>
  <si>
    <t>Beroun - Lužce (Obnova sítě)</t>
  </si>
  <si>
    <t>Příbram - Příbram V-Zdaboř (Rozvoj sítě)</t>
  </si>
  <si>
    <t>Příbram - Příbram V-Zdaboř (Obnova sítě)</t>
  </si>
  <si>
    <t>Mladá Boleslav - Mnichovo Hradiště (Rozvoj sítě)</t>
  </si>
  <si>
    <t>Nymburk - Drahelice (Rozvoj sítě)</t>
  </si>
  <si>
    <t>Mladá Boleslav - Mnichovo Hradiště (Obnova sítě)</t>
  </si>
  <si>
    <t>Kolín - Velký Osek (Rozvoj sítě)</t>
  </si>
  <si>
    <t>Kolín - Velký Osek (Obnova sítě)</t>
  </si>
  <si>
    <t>Kutná Hora - Žehušice (Rozvoj sítě)</t>
  </si>
  <si>
    <t>Kutná Hora - Žehušice (Obnova sítě)</t>
  </si>
  <si>
    <t>Příbram - Sedlčany (Rozvoj sítě)</t>
  </si>
  <si>
    <t>Příbram - Sedlčany (Obnova sítě)</t>
  </si>
  <si>
    <t>Praha-západ - Lety (Rozvoj sítě)</t>
  </si>
  <si>
    <t>Praha-západ - Lety (Obnova sítě)</t>
  </si>
  <si>
    <t>Nymburk - Všechlapy (Rozvoj sítě)</t>
  </si>
  <si>
    <t>Kladno - Nová Studnice (Rozvoj sítě)</t>
  </si>
  <si>
    <t>Kladno - Lidice (Rozvoj sítě)</t>
  </si>
  <si>
    <t>Benešov - Čerčany (Rozvoj sítě)</t>
  </si>
  <si>
    <t>Benešov - Čerčany (Obnova sítě)</t>
  </si>
  <si>
    <t>Kutná Hora - Nové Dvory (Rozvoj sítě)</t>
  </si>
  <si>
    <t>Kutná Hora - Nové Dvory (Obnova sítě)</t>
  </si>
  <si>
    <t>Mladá Boleslav - Benátky nad Jizerou I (Rozvoj sítě)</t>
  </si>
  <si>
    <t>Mladá Boleslav - Benátky nad Jizerou I (Obnova sítě)</t>
  </si>
  <si>
    <t>Kladno - Tuchlovice (Rozvoj sítě)</t>
  </si>
  <si>
    <t>Kladno - Tuchlovice (Obnova sítě)</t>
  </si>
  <si>
    <t>Mělník - Lom (Rozvoj sítě)</t>
  </si>
  <si>
    <t>Beroun - Zahořany (Rozvoj sítě)</t>
  </si>
  <si>
    <t>Praha-východ - Tehov (Rozvoj sítě)</t>
  </si>
  <si>
    <t>Praha-východ - Tehov (Obnova sítě)</t>
  </si>
  <si>
    <t>Nymburk - Mladá (Rozvoj sítě)</t>
  </si>
  <si>
    <t>Mělník - Lešany (Rozvoj sítě)</t>
  </si>
  <si>
    <t>Příbram - Příbram VI-Březové Hory (Rozvoj sítě)</t>
  </si>
  <si>
    <t>Příbram - Příbram VI-Březové Hory (Obnova sítě)</t>
  </si>
  <si>
    <t>Kladno - Drnov (Rozvoj sítě)</t>
  </si>
  <si>
    <t>Kladno - Libušín (Rozvoj sítě)</t>
  </si>
  <si>
    <t>Mladá Boleslav - Újezdec (Rozvoj sítě)</t>
  </si>
  <si>
    <t>Mladá Boleslav - Újezdec (Obnova sítě)</t>
  </si>
  <si>
    <t>Kolín - Štítary (Rozvoj sítě)</t>
  </si>
  <si>
    <t>Mělník - Libiš (Rozvoj sítě)</t>
  </si>
  <si>
    <t>Mělník - Libiš (Obnova sítě)</t>
  </si>
  <si>
    <t>Kolín - Kolín V (Rozvoj sítě)</t>
  </si>
  <si>
    <t>Kolín - Kolín V (Obnova sítě)</t>
  </si>
  <si>
    <t>Kladno - Braškov (Rozvoj sítě)</t>
  </si>
  <si>
    <t>Kladno - Braškov (Obnova sítě)</t>
  </si>
  <si>
    <t>Beroun - Vinařice (Rozvoj sítě)</t>
  </si>
  <si>
    <t>Mladá Boleslav - Veselá (Rozvoj sítě)</t>
  </si>
  <si>
    <t>Mladá Boleslav - Veselá (Obnova sítě)</t>
  </si>
  <si>
    <t>Kolín - Hradišťko I (Rozvoj sítě)</t>
  </si>
  <si>
    <t>Kolín - Hradišťko I (Obnova sítě)</t>
  </si>
  <si>
    <t>Kladno - Rozdělov (Rozvoj sítě)</t>
  </si>
  <si>
    <t>Kladno - Rozdělov (Obnova sítě)</t>
  </si>
  <si>
    <t>Kolín - Nebovidy (Rozvoj sítě)</t>
  </si>
  <si>
    <t>Kolín - Nebovidy (Obnova sítě)</t>
  </si>
  <si>
    <t>Nymburk - Křečkov (Rozvoj sítě)</t>
  </si>
  <si>
    <t>Nymburk - Křečkov (Obnova sítě)</t>
  </si>
  <si>
    <t>Kladno - Bratronice (Rozvoj sítě)</t>
  </si>
  <si>
    <t>Kladno - Bratronice (Obnova sítě)</t>
  </si>
  <si>
    <t>Mělník - Všestudy (Rozvoj sítě)</t>
  </si>
  <si>
    <t>Praha-západ - Všenory (Rozvoj sítě)</t>
  </si>
  <si>
    <t>Mělník - Všestudy (Obnova sítě)</t>
  </si>
  <si>
    <t>Praha-západ - Všenory (Obnova sítě)</t>
  </si>
  <si>
    <t>Praha-východ - Všestary (Rozvoj sítě)</t>
  </si>
  <si>
    <t>Beroun - Sedlec (Rozvoj sítě)</t>
  </si>
  <si>
    <t>Beroun - Sedlec (Obnova sítě)</t>
  </si>
  <si>
    <t>Nymburk - Poděbrady III (Rozvoj sítě)</t>
  </si>
  <si>
    <t>Nymburk - Poděbrady III (Obnova sítě)</t>
  </si>
  <si>
    <t>Kladno - Libochovičky (Rozvoj sítě)</t>
  </si>
  <si>
    <t>Mělník - Zlosyň (Rozvoj sítě)</t>
  </si>
  <si>
    <t>Mělník - Zlosyň (Obnova sítě)</t>
  </si>
  <si>
    <t>Nymburk - Nymburk (Rozvoj sítě)</t>
  </si>
  <si>
    <t>Nymburk - Nymburk (Obnova sítě)</t>
  </si>
  <si>
    <t>Beroun - Koněprusy (Rozvoj sítě)</t>
  </si>
  <si>
    <t>Benešov - Vlašim (Rozvoj sítě)</t>
  </si>
  <si>
    <t>Benešov - Vlašim (Obnova sítě)</t>
  </si>
  <si>
    <t>Praha-západ - Libčice nad Vltavou (Rozvoj sítě)</t>
  </si>
  <si>
    <t>Praha-západ - Libčice nad Vltavou (Obnova sítě)</t>
  </si>
  <si>
    <t>Kolín - Český Brod (Rozvoj sítě)</t>
  </si>
  <si>
    <t>Kolín - Český Brod (Obnova sítě)</t>
  </si>
  <si>
    <t>Praha-východ - Velké Popovice (Rozvoj sítě)</t>
  </si>
  <si>
    <t>Praha-východ - Velké Popovice (Obnova sítě)</t>
  </si>
  <si>
    <t>Benešov - Jankov (Rozvoj sítě)</t>
  </si>
  <si>
    <t>Praha-východ - Lázně Toušeň (Rozvoj sítě)</t>
  </si>
  <si>
    <t>Benešov - Jankov (Obnova sítě)</t>
  </si>
  <si>
    <t>Praha-východ - Lázně Toušeň (Obnova sítě)</t>
  </si>
  <si>
    <t>Kladno - Velké Přítočno (Rozvoj sítě)</t>
  </si>
  <si>
    <t>Kladno - Velké Přítočno (Obnova sítě)</t>
  </si>
  <si>
    <t>Příbram - Líha (Rozvoj sítě)</t>
  </si>
  <si>
    <t>Kladno - Pchery (Rozvoj sítě)</t>
  </si>
  <si>
    <t>Kladno - Pchery (Obnova sítě)</t>
  </si>
  <si>
    <t>Praha-východ - Březí (Rozvoj sítě)</t>
  </si>
  <si>
    <t>Praha-východ - Březí (Obnova sítě)</t>
  </si>
  <si>
    <t>Kladno - Pletený Újezd (Rozvoj sítě)</t>
  </si>
  <si>
    <t>Praha-východ - Všechromy (Rozvoj sítě)</t>
  </si>
  <si>
    <t>Praha-východ - Všechromy (Obnova sítě)</t>
  </si>
  <si>
    <t>Kladno - Velvary (Rozvoj sítě)</t>
  </si>
  <si>
    <t>Kladno - Velvary (Obnova sítě)</t>
  </si>
  <si>
    <t>Kladno - Ledce (Rozvoj sítě)</t>
  </si>
  <si>
    <t>Kladno - Ledce (Obnova sítě)</t>
  </si>
  <si>
    <t>Kutná Hora - Sedlec (Rozvoj sítě)</t>
  </si>
  <si>
    <t>Kutná Hora - Sedlec (Obnova sítě)</t>
  </si>
  <si>
    <t>Kolín - Velké Chvalovice (Rozvoj sítě)</t>
  </si>
  <si>
    <t>Kolín - Velké Chvalovice (Obnova sítě)</t>
  </si>
  <si>
    <t>Benešov - Týnec nad Sázavou (Rozvoj sítě)</t>
  </si>
  <si>
    <t>Benešov - Týnec nad Sázavou (Obnova sítě)</t>
  </si>
  <si>
    <t>Praha-východ - Kunice (Rozvoj sítě)</t>
  </si>
  <si>
    <t>Praha-východ - Kunice (Obnova sítě)</t>
  </si>
  <si>
    <t>Praha-východ - Káraný (Rozvoj sítě)</t>
  </si>
  <si>
    <t>Praha-východ - Káraný (Obnova sítě)</t>
  </si>
  <si>
    <t>Praha-východ - Radošovice (Rozvoj sítě)</t>
  </si>
  <si>
    <t>Kolín - Kolín II (Rozvoj sítě)</t>
  </si>
  <si>
    <t>Kolín - Kolín II (Obnova sítě)</t>
  </si>
  <si>
    <t>Kolín - Konárovice (Rozvoj sítě)</t>
  </si>
  <si>
    <t>Kladno - Horní Bezděkov (Rozvoj sítě)</t>
  </si>
  <si>
    <t>Beroun - Trněný Újezd (Rozvoj sítě)</t>
  </si>
  <si>
    <t>Praha-východ - Nové Jirny (Rozvoj sítě)</t>
  </si>
  <si>
    <t>Praha-východ - Nové Jirny (Obnova sítě)</t>
  </si>
  <si>
    <t>Kolín - Poďousy (Rozvoj sítě)</t>
  </si>
  <si>
    <t>Nymburk - Městec Králové (Rozvoj sítě)</t>
  </si>
  <si>
    <t>Nymburk - Městec Králové (Obnova sítě)</t>
  </si>
  <si>
    <t>Kladno - Doksy (Rozvoj sítě)</t>
  </si>
  <si>
    <t>Kladno - Doksy (Obnova sítě)</t>
  </si>
  <si>
    <t>Mladá Boleslav - Bratronice (Rozvoj sítě)</t>
  </si>
  <si>
    <t>Mladá Boleslav - Újezd (Rozvoj sítě)</t>
  </si>
  <si>
    <t>Praha-východ - Štiřín (Rozvoj sítě)</t>
  </si>
  <si>
    <t>Praha-východ - Štiřín (Obnova sítě)</t>
  </si>
  <si>
    <t>Benešov - Měchnov (Rozvoj sítě)</t>
  </si>
  <si>
    <t>Beroun - Zdice (Rozvoj sítě)</t>
  </si>
  <si>
    <t>Beroun - Zdice (Obnova sítě)</t>
  </si>
  <si>
    <t>Beroun - Drahlovice (Rozvoj sítě)</t>
  </si>
  <si>
    <t>Kladno - Smečno (Rozvoj sítě)</t>
  </si>
  <si>
    <t>Kladno - Smečno (Obnova sítě)</t>
  </si>
  <si>
    <t>Benešov - Votice (Rozvoj sítě)</t>
  </si>
  <si>
    <t>Benešov - Votice (Obnova sítě)</t>
  </si>
  <si>
    <t>Mělník - Ledčice (Rozvoj sítě)</t>
  </si>
  <si>
    <t>Mělník - Ledčice (Obnova sítě)</t>
  </si>
  <si>
    <t>Praha-západ - Svrkyně (Rozvoj sítě)</t>
  </si>
  <si>
    <t>Mladá Boleslav - Klášter Hradiště nad Jizerou (Rozvoj sítě)</t>
  </si>
  <si>
    <t>Příbram - Kosova Hora (Rozvoj sítě)</t>
  </si>
  <si>
    <t>Příbram - Kosova Hora (Obnova sítě)</t>
  </si>
  <si>
    <t>Kladno - Cvrčovice (Rozvoj sítě)</t>
  </si>
  <si>
    <t>Mělník - Kly (Rozvoj sítě)</t>
  </si>
  <si>
    <t>Mělník - Kly (Obnova sítě)</t>
  </si>
  <si>
    <t>Beroun - Lochovice (Rozvoj sítě)</t>
  </si>
  <si>
    <t>Beroun - Lochovice (Obnova sítě)</t>
  </si>
  <si>
    <t>Kolín - Sendražice (Rozvoj sítě)</t>
  </si>
  <si>
    <t>Kolín - Sendražice (Obnova sítě)</t>
  </si>
  <si>
    <t>Mladá Boleslav - Bradlec (Rozvoj sítě)</t>
  </si>
  <si>
    <t>Mladá Boleslav - Bradlec (Obnova sítě)</t>
  </si>
  <si>
    <t>Mělník - Záboří (Rozvoj sítě)</t>
  </si>
  <si>
    <t>Mělník - Záboří (Obnova sítě)</t>
  </si>
  <si>
    <t>Kolín - Tři Dvory (Rozvoj sítě)</t>
  </si>
  <si>
    <t>Kolín - Tři Dvory (Obnova sítě)</t>
  </si>
  <si>
    <t>Rakovník - Kněževes (Rozvoj sítě)</t>
  </si>
  <si>
    <t>Rakovník - Kněževes (Obnova sítě)</t>
  </si>
  <si>
    <t>Kutná Hora - Uhlířské Janovice (Rozvoj sítě)</t>
  </si>
  <si>
    <t>Kutná Hora - Uhlířské Janovice (Obnova sítě)</t>
  </si>
  <si>
    <t>Kladno - Dubí (Rozvoj sítě)</t>
  </si>
  <si>
    <t>Kladno - Dubí (Obnova sítě)</t>
  </si>
  <si>
    <t>Mělník - Všetaty (Rozvoj sítě)</t>
  </si>
  <si>
    <t>Mělník - Všetaty (Obnova sítě)</t>
  </si>
  <si>
    <t>Praha-východ - Myšlín (Rozvoj sítě)</t>
  </si>
  <si>
    <t>Praha-východ - Myšlín (Obnova sítě)</t>
  </si>
  <si>
    <t>Mladá Boleslav - Benátky nad Jizerou II (Rozvoj sítě)</t>
  </si>
  <si>
    <t>Praha-západ - Jeneč (Rozvoj sítě)</t>
  </si>
  <si>
    <t>Praha-západ - Úhonice (Rozvoj sítě)</t>
  </si>
  <si>
    <t>Praha-západ - Úhonice (Obnova sítě)</t>
  </si>
  <si>
    <t>Nymburk - Kluk (Rozvoj sítě)</t>
  </si>
  <si>
    <t>Nymburk - Kluk (Obnova sítě)</t>
  </si>
  <si>
    <t>Praha-východ - Hrusice (Rozvoj sítě)</t>
  </si>
  <si>
    <t>Praha-východ - Hrusice (Obnova sítě)</t>
  </si>
  <si>
    <t>Kolín - Cerhenice (Rozvoj sítě)</t>
  </si>
  <si>
    <t>Kolín - Cerhenice (Obnova sítě)</t>
  </si>
  <si>
    <t>Rakovník - Olešná (Rozvoj sítě)</t>
  </si>
  <si>
    <t>Rakovník - Olešná (Obnova sítě)</t>
  </si>
  <si>
    <t>Kolín - Bašta (Rozvoj sítě)</t>
  </si>
  <si>
    <t>Kolín - Bašta (Obnova sítě)</t>
  </si>
  <si>
    <t>Nymburk - Sadská (Rozvoj sítě)</t>
  </si>
  <si>
    <t>Nymburk - Sadská (Obnova sítě)</t>
  </si>
  <si>
    <t>Příbram - Březnice (Rozvoj sítě)</t>
  </si>
  <si>
    <t>Příbram - Březnice (Obnova sítě)</t>
  </si>
  <si>
    <t>Praha-východ - Petříkov (Rozvoj sítě)</t>
  </si>
  <si>
    <t>Praha-západ - Statenice (Rozvoj sítě)</t>
  </si>
  <si>
    <t>Praha-východ - Petříkov (Obnova sítě)</t>
  </si>
  <si>
    <t>Praha-západ - Statenice (Obnova sítě)</t>
  </si>
  <si>
    <t>Kladno - Kvíček (Rozvoj sítě)</t>
  </si>
  <si>
    <t>Kolín - Libenice (Rozvoj sítě)</t>
  </si>
  <si>
    <t>Praha-východ - Mirošovice (Rozvoj sítě)</t>
  </si>
  <si>
    <t>Praha-východ - Mirošovice (Obnova sítě)</t>
  </si>
  <si>
    <t>Mladá Boleslav - Bítouchov (Rozvoj sítě)</t>
  </si>
  <si>
    <t>Mladá Boleslav - Bítouchov (Obnova sítě)</t>
  </si>
  <si>
    <t>Beroun - Újezd (Rozvoj sítě)</t>
  </si>
  <si>
    <t>Beroun - Újezd (Obnova sítě)</t>
  </si>
  <si>
    <t>Benešov - Olbramovice Ves (Rozvoj sítě)</t>
  </si>
  <si>
    <t>Beroun - Beroun-Závodí (Rozvoj sítě)</t>
  </si>
  <si>
    <t>Beroun - Beroun-Závodí (Obnova sítě)</t>
  </si>
  <si>
    <t>Mladá Boleslav - Mladá Boleslav III (Rozvoj sítě)</t>
  </si>
  <si>
    <t>Mladá Boleslav - Mladá Boleslav III (Obnova sítě)</t>
  </si>
  <si>
    <t>Mladá Boleslav - Bojetice (Rozvoj sítě)</t>
  </si>
  <si>
    <t>Nymburk - Dvory (Rozvoj sítě)</t>
  </si>
  <si>
    <t>Mělník - Zeměchy (Rozvoj sítě)</t>
  </si>
  <si>
    <t>Kolín - Polepy (Rozvoj sítě)</t>
  </si>
  <si>
    <t>Mělník - Kojetice (Rozvoj sítě)</t>
  </si>
  <si>
    <t>Mělník - Kojetice (Obnova sítě)</t>
  </si>
  <si>
    <t>Kutná Hora - Chotusice (Rozvoj sítě)</t>
  </si>
  <si>
    <t>Kutná Hora - Chotusice (Obnova sítě)</t>
  </si>
  <si>
    <t>Mladá Boleslav - Doubrava (Rozvoj sítě)</t>
  </si>
  <si>
    <t>Mělník - Jiřice (Rozvoj sítě)</t>
  </si>
  <si>
    <t>Nymburk - Jiřice (Rozvoj sítě)</t>
  </si>
  <si>
    <t>Nymburk - Jiřice (Obnova sítě)</t>
  </si>
  <si>
    <t>Beroun - Hudlice (Rozvoj sítě)</t>
  </si>
  <si>
    <t>Beroun - Hudlice (Obnova sítě)</t>
  </si>
  <si>
    <t>Praha-východ - Ládví (Rozvoj sítě)</t>
  </si>
  <si>
    <t>Praha-východ - Ládví (Obnova sítě)</t>
  </si>
  <si>
    <t>Kladno - Vítov (Rozvoj sítě)</t>
  </si>
  <si>
    <t>Benešov - Čtyřkoly (Rozvoj sítě)</t>
  </si>
  <si>
    <t>Benešov - Čtyřkoly (Obnova sítě)</t>
  </si>
  <si>
    <t>Kutná Hora - Drobovice (Rozvoj sítě)</t>
  </si>
  <si>
    <t>Kutná Hora - Potěhy (Rozvoj sítě)</t>
  </si>
  <si>
    <t>Kutná Hora - Potěhy (Obnova sítě)</t>
  </si>
  <si>
    <t>Beroun - Loděnice (Rozvoj sítě)</t>
  </si>
  <si>
    <t>Kutná Hora - Hlouška (Rozvoj sítě)</t>
  </si>
  <si>
    <t>Beroun - Loděnice (Obnova sítě)</t>
  </si>
  <si>
    <t>Kutná Hora - Hlouška (Obnova sítě)</t>
  </si>
  <si>
    <t>Praha-východ - Senohraby (Rozvoj sítě)</t>
  </si>
  <si>
    <t>Rakovník - Kolešovice (Rozvoj sítě)</t>
  </si>
  <si>
    <t>Praha-východ - Senohraby (Obnova sítě)</t>
  </si>
  <si>
    <t>Mladá Boleslav - Plazy (Rozvoj sítě)</t>
  </si>
  <si>
    <t>Mladá Boleslav - Plazy (Obnova sítě)</t>
  </si>
  <si>
    <t>Kladno - Kyšice (Rozvoj sítě)</t>
  </si>
  <si>
    <t>Kladno - Kyšice (Obnova sítě)</t>
  </si>
  <si>
    <t>Mladá Boleslav - Čejetice (Rozvoj sítě)</t>
  </si>
  <si>
    <t>Mladá Boleslav - Čejetice (Obnova sítě)</t>
  </si>
  <si>
    <t>Příbram - Milín (Rozvoj sítě)</t>
  </si>
  <si>
    <t>Příbram - Milín (Obnova sítě)</t>
  </si>
  <si>
    <t>Mělník - Byškovice (Rozvoj sítě)</t>
  </si>
  <si>
    <t>Mělník - Byškovice (Obnova sítě)</t>
  </si>
  <si>
    <t>Beroun - Beroun-Zavadilka (Rozvoj sítě)</t>
  </si>
  <si>
    <t>Mělník - Velký Borek (Rozvoj sítě)</t>
  </si>
  <si>
    <t>Kladno - Hrdlív (Rozvoj sítě)</t>
  </si>
  <si>
    <t>Mělník - Neratovice (Rozvoj sítě)</t>
  </si>
  <si>
    <t>Mělník - Skuhrov (Rozvoj sítě)</t>
  </si>
  <si>
    <t>Mělník - Neratovice (Obnova sítě)</t>
  </si>
  <si>
    <t>Mělník - Skuhrov (Obnova sítě)</t>
  </si>
  <si>
    <t>Nymburk - Chvalovice (Rozvoj sítě)</t>
  </si>
  <si>
    <t>Benešov - Sázava (Rozvoj sítě)</t>
  </si>
  <si>
    <t>Kutná Hora - Kaňk (Rozvoj sítě)</t>
  </si>
  <si>
    <t>Praha-východ - Mukařov (Rozvoj sítě)</t>
  </si>
  <si>
    <t>Benešov - Sázava (Obnova sítě)</t>
  </si>
  <si>
    <t>Kutná Hora - Kaňk (Obnova sítě)</t>
  </si>
  <si>
    <t>Praha-východ - Mukařov (Obnova sítě)</t>
  </si>
  <si>
    <t>Praha-západ - Řitka (Rozvoj sítě)</t>
  </si>
  <si>
    <t>Praha-západ - Řitka (Obnova sítě)</t>
  </si>
  <si>
    <t>Kladno - Osluchov (Rozvoj sítě)</t>
  </si>
  <si>
    <t>Kladno - Osluchov (Obnova sítě)</t>
  </si>
  <si>
    <t>Benešov - Ratměřice (Rozvoj sítě)</t>
  </si>
  <si>
    <t>Praha-východ - Želivec (Rozvoj sítě)</t>
  </si>
  <si>
    <t>Praha-východ - Želivec (Obnova sítě)</t>
  </si>
  <si>
    <t>Benešov - Domašín (Rozvoj sítě)</t>
  </si>
  <si>
    <t>Benešov - Domašín (Obnova sítě)</t>
  </si>
  <si>
    <t>Kolín - Zásmuky (Rozvoj sítě)</t>
  </si>
  <si>
    <t>Kolín - Zásmuky (Obnova sítě)</t>
  </si>
  <si>
    <t>Kladno - Dolní Kamenice (Rozvoj sítě)</t>
  </si>
  <si>
    <t>Mladá Boleslav - Mladá Boleslav I (Rozvoj sítě)</t>
  </si>
  <si>
    <t>Příbram - Rožmitál pod Třemšínem (Rozvoj sítě)</t>
  </si>
  <si>
    <t>Mladá Boleslav - Mladá Boleslav I (Obnova sítě)</t>
  </si>
  <si>
    <t>Příbram - Rožmitál pod Třemšínem (Obnova sítě)</t>
  </si>
  <si>
    <t>Mělník - Čakovičky (Rozvoj sítě)</t>
  </si>
  <si>
    <t>Mělník - Čakovičky (Obnova sítě)</t>
  </si>
  <si>
    <t>Beroun - Rovina (Rozvoj sítě)</t>
  </si>
  <si>
    <t>Kolín - Velim (Rozvoj sítě)</t>
  </si>
  <si>
    <t>Kutná Hora - Vrdy (Rozvoj sítě)</t>
  </si>
  <si>
    <t>Kolín - Velim (Obnova sítě)</t>
  </si>
  <si>
    <t>Příbram - Rosovice (Rozvoj sítě)</t>
  </si>
  <si>
    <t>Příbram - Rosovice (Obnova sítě)</t>
  </si>
  <si>
    <t>Praha-východ - Předboř (Rozvoj sítě)</t>
  </si>
  <si>
    <t>Praha-východ - Předboř (Obnova sítě)</t>
  </si>
  <si>
    <t>Mělník - Přívory (Rozvoj sítě)</t>
  </si>
  <si>
    <t>Mělník - Přívory (Obnova sítě)</t>
  </si>
  <si>
    <t>Mladá Boleslav - Luštěnice (Rozvoj sítě)</t>
  </si>
  <si>
    <t>Praha-západ - Dobřichovice (Rozvoj sítě)</t>
  </si>
  <si>
    <t>Mladá Boleslav - Luštěnice (Obnova sítě)</t>
  </si>
  <si>
    <t>Praha-západ - Dobřichovice (Obnova sítě)</t>
  </si>
  <si>
    <t>Mělník - Tišice (Rozvoj sítě)</t>
  </si>
  <si>
    <t>Mělník - Tišice (Obnova sítě)</t>
  </si>
  <si>
    <t>Nymburk - Přerov nad Labem (Rozvoj sítě)</t>
  </si>
  <si>
    <t>Nymburk - Přerov nad Labem (Obnova sítě)</t>
  </si>
  <si>
    <t>Kolín - Liblice (Rozvoj sítě)</t>
  </si>
  <si>
    <t>Kolín - Liblice (Obnova sítě)</t>
  </si>
  <si>
    <t>Mladá Boleslav - Horní Stakory (Rozvoj sítě)</t>
  </si>
  <si>
    <t>Mladá Boleslav - Horní Stakory (Obnova sítě)</t>
  </si>
  <si>
    <t>Kolín - Plaňany (Rozvoj sítě)</t>
  </si>
  <si>
    <t>Kolín - Plaňany (Obnova sítě)</t>
  </si>
  <si>
    <t>Mělník - Nelahozeves (Rozvoj sítě)</t>
  </si>
  <si>
    <t>Mladá Boleslav - Kosmonosy (Rozvoj sítě)</t>
  </si>
  <si>
    <t>Mladá Boleslav - Podlázky (Rozvoj sítě)</t>
  </si>
  <si>
    <t>Mělník - Nelahozeves (Obnova sítě)</t>
  </si>
  <si>
    <t>Mladá Boleslav - Kosmonosy (Obnova sítě)</t>
  </si>
  <si>
    <t>Mladá Boleslav - Podlázky (Obnova sítě)</t>
  </si>
  <si>
    <t>Beroun - Osek (Rozvoj sítě)</t>
  </si>
  <si>
    <t>Beroun - Osek (Obnova sítě)</t>
  </si>
  <si>
    <t>Mladá Boleslav - Bělá pod Bezdězem (Rozvoj sítě)</t>
  </si>
  <si>
    <t>Mladá Boleslav - Bělá pod Bezdězem (Obnova sítě)</t>
  </si>
  <si>
    <t>Kladno - Kačice (Rozvoj sítě)</t>
  </si>
  <si>
    <t>Kladno - Kačice (Obnova sítě)</t>
  </si>
  <si>
    <t>Kladno - Dolany (Rozvoj sítě)</t>
  </si>
  <si>
    <t>Beroun - Lounín (Rozvoj sítě)</t>
  </si>
  <si>
    <t>Beroun - Lounín (Obnova sítě)</t>
  </si>
  <si>
    <t>Benešov - Zvěstov (Rozvoj sítě)</t>
  </si>
  <si>
    <t>Kutná Hora - Dolní Bučice (Rozvoj sítě)</t>
  </si>
  <si>
    <t>Benešov - Zvěstov (Obnova sítě)</t>
  </si>
  <si>
    <t>Kutná Hora - Dolní Bučice (Obnova sítě)</t>
  </si>
  <si>
    <t>Nymburk - Oskořínek (Rozvoj sítě)</t>
  </si>
  <si>
    <t>Praha-východ - Panenské Břežany (Rozvoj sítě)</t>
  </si>
  <si>
    <t>Praha-východ - Panenské Břežany (Obnova sítě)</t>
  </si>
  <si>
    <t>Beroun - Komárov (Rozvoj sítě)</t>
  </si>
  <si>
    <t>Mělník - Lobeček (Rozvoj sítě)</t>
  </si>
  <si>
    <t>Mělník - Lobeček (Obnova sítě)</t>
  </si>
  <si>
    <t>Kladno - Kamenné Žehrovice (Rozvoj sítě)</t>
  </si>
  <si>
    <t>Kladno - Kamenné Žehrovice (Obnova sítě)</t>
  </si>
  <si>
    <t>Kladno - Malé Kyšice (Rozvoj sítě)</t>
  </si>
  <si>
    <t>Praha-východ - Kamenice (Rozvoj sítě)</t>
  </si>
  <si>
    <t>Praha-východ - Kamenice (Obnova sítě)</t>
  </si>
  <si>
    <t>Beroun - Vráž (Rozvoj sítě)</t>
  </si>
  <si>
    <t>Mladá Boleslav - Dobrovice (Rozvoj sítě)</t>
  </si>
  <si>
    <t>Beroun - Vráž (Obnova sítě)</t>
  </si>
  <si>
    <t>Mladá Boleslav - Dobrovice (Obnova sítě)</t>
  </si>
  <si>
    <t>Beroun - Nižbor (Rozvoj sítě)</t>
  </si>
  <si>
    <t>Rakovník - Senec (Rozvoj sítě)</t>
  </si>
  <si>
    <t>Beroun - Nižbor (Obnova sítě)</t>
  </si>
  <si>
    <t>Rakovník - Senec (Obnova sítě)</t>
  </si>
  <si>
    <t>Kolín - Chotutice (Rozvoj sítě)</t>
  </si>
  <si>
    <t>Kolín - Chotutice (Obnova sítě)</t>
  </si>
  <si>
    <t>Beroun - Hodyně (Rozvoj sítě)</t>
  </si>
  <si>
    <t>Benešov - Pecerady (Rozvoj sítě)</t>
  </si>
  <si>
    <t>Kladno - Zlonice (Rozvoj sítě)</t>
  </si>
  <si>
    <t>Mělník - Úžice (Rozvoj sítě)</t>
  </si>
  <si>
    <t>Benešov - Pecerady (Obnova sítě)</t>
  </si>
  <si>
    <t>Kladno - Zlonice (Obnova sítě)</t>
  </si>
  <si>
    <t>Mělník - Úžice (Obnova sítě)</t>
  </si>
  <si>
    <t>Kolín - Přistoupim (Rozvoj sítě)</t>
  </si>
  <si>
    <t>Kolín - Dobřichov (Rozvoj sítě)</t>
  </si>
  <si>
    <t>Kolín - Dobřichov (Obnova sítě)</t>
  </si>
  <si>
    <t>Kladno - Otvovice (Rozvoj sítě)</t>
  </si>
  <si>
    <t>Nymburk - Poděbrady II (Rozvoj sítě)</t>
  </si>
  <si>
    <t>Kladno - Otvovice (Obnova sítě)</t>
  </si>
  <si>
    <t>Nymburk - Poděbrady II (Obnova sítě)</t>
  </si>
  <si>
    <t>Beroun - Cerhovice (Rozvoj sítě)</t>
  </si>
  <si>
    <t>Beroun - Cerhovice (Obnova sítě)</t>
  </si>
  <si>
    <t>Kladno - Luníkov (Rozvoj sítě)</t>
  </si>
  <si>
    <t>Rakovník - Lišany (Rozvoj sítě)</t>
  </si>
  <si>
    <t>Rakovník - Lišany (Obnova sítě)</t>
  </si>
  <si>
    <t>Kladno - Družec (Rozvoj sítě)</t>
  </si>
  <si>
    <t>Praha-východ - Božkov (Rozvoj sítě)</t>
  </si>
  <si>
    <t>Příbram - Příbram II (Rozvoj sítě)</t>
  </si>
  <si>
    <t>Praha-východ - Božkov (Obnova sítě)</t>
  </si>
  <si>
    <t>Příbram - Příbram II (Obnova sítě)</t>
  </si>
  <si>
    <t>Kladno - Třebichovice (Rozvoj sítě)</t>
  </si>
  <si>
    <t>Nymburk - Kostomlaty nad Labem (Rozvoj sítě)</t>
  </si>
  <si>
    <t>Mělník - Mikovice (Rozvoj sítě)</t>
  </si>
  <si>
    <t>Mělník - Mikovice (Obnova sítě)</t>
  </si>
  <si>
    <t>Mladá Boleslav - Brodce (Rozvoj sítě)</t>
  </si>
  <si>
    <t>Mladá Boleslav - Brodce (Obnova sítě)</t>
  </si>
  <si>
    <t>Příbram - Lhota u Příbramě (Rozvoj sítě)</t>
  </si>
  <si>
    <t>Příbram - Lhota u Příbramě (Obnova sítě)</t>
  </si>
  <si>
    <t>Benešov - Mnichovice (Rozvoj sítě)</t>
  </si>
  <si>
    <t>Benešov - Postupice (Rozvoj sítě)</t>
  </si>
  <si>
    <t>Benešov - Mnichovice (Obnova sítě)</t>
  </si>
  <si>
    <t>Benešov - Postupice (Obnova sítě)</t>
  </si>
  <si>
    <t>Nymburk - Třebestovice (Rozvoj sítě)</t>
  </si>
  <si>
    <t>Nymburk - Třebestovice (Obnova sítě)</t>
  </si>
  <si>
    <t>Kutná Hora - Malín (Rozvoj sítě)</t>
  </si>
  <si>
    <t>Kutná Hora - Malín (Obnova sítě)</t>
  </si>
  <si>
    <t>Benešov - Trhový Štěpánov (Rozvoj sítě)</t>
  </si>
  <si>
    <t>Benešov - Trhový Štěpánov (Obnova sítě)</t>
  </si>
  <si>
    <t>Mělník - Spomyšl (Rozvoj sítě)</t>
  </si>
  <si>
    <t>Mělník - Spomyšl (Obnova sítě)</t>
  </si>
  <si>
    <t>Benešov - Vrchotovy Janovice (Rozvoj sítě)</t>
  </si>
  <si>
    <t>Kladno - Svinařov (Rozvoj sítě)</t>
  </si>
  <si>
    <t>Kladno - Svinařov (Obnova sítě)</t>
  </si>
  <si>
    <t>Kutná Hora - Žižkov (Rozvoj sítě)</t>
  </si>
  <si>
    <t>Kutná Hora - Žižkov (Obnova sítě)</t>
  </si>
  <si>
    <t>Mělník - Nová Ves (Rozvoj sítě)</t>
  </si>
  <si>
    <t>Praha-východ - Jažlovice (Rozvoj sítě)</t>
  </si>
  <si>
    <t>Mělník - Nová Ves (Obnova sítě)</t>
  </si>
  <si>
    <t>Praha-východ - Jažlovice (Obnova sítě)</t>
  </si>
  <si>
    <t>Kutná Hora - Hlízov (Rozvoj sítě)</t>
  </si>
  <si>
    <t>Kutná Hora - Hlízov (Obnova sítě)</t>
  </si>
  <si>
    <t>Beroun - Tlustice (Rozvoj sítě)</t>
  </si>
  <si>
    <t>Beroun - Tlustice (Obnova sítě)</t>
  </si>
  <si>
    <t>Nymburk - Kovanice (Rozvoj sítě)</t>
  </si>
  <si>
    <t>Nymburk - Kovanice (Obnova sítě)</t>
  </si>
  <si>
    <t>Praha-východ - Zápy (Rozvoj sítě)</t>
  </si>
  <si>
    <t>Praha-východ - Zápy (Obnova sítě)</t>
  </si>
  <si>
    <t>Nymburk - Poděbrady I (Rozvoj sítě)</t>
  </si>
  <si>
    <t>Nymburk - Poděbrady I (Obnova sítě)</t>
  </si>
  <si>
    <t>Praha-západ - Čisovice (Rozvoj sítě)</t>
  </si>
  <si>
    <t>Praha-západ - Čisovice (Obnova sítě)</t>
  </si>
  <si>
    <t>Kolín - Kolín IV (Rozvoj sítě)</t>
  </si>
  <si>
    <t>Praha-západ - Úholičky (Rozvoj sítě)</t>
  </si>
  <si>
    <t>Kolín - Kolín IV (Obnova sítě)</t>
  </si>
  <si>
    <t>Praha-západ - Úholičky (Obnova sítě)</t>
  </si>
  <si>
    <t>Beroun - Karlova Huť (Rozvoj sítě)</t>
  </si>
  <si>
    <t>Beroun - Karlova Huť (Obnova sítě)</t>
  </si>
  <si>
    <t>Kladno - Hospozín (Rozvoj sítě)</t>
  </si>
  <si>
    <t>Kladno - Hospozín (Obnova sítě)</t>
  </si>
  <si>
    <t>Mladá Boleslav - Mladá Boleslav IV (Rozvoj sítě)</t>
  </si>
  <si>
    <t>Mladá Boleslav - Mladá Boleslav IV (Obnova sítě)</t>
  </si>
  <si>
    <t>Benešov - Krhanice (Rozvoj sítě)</t>
  </si>
  <si>
    <t>Benešov - Krhanice (Obnova sítě)</t>
  </si>
  <si>
    <t>Kladno - Blevice (Rozvoj sítě)</t>
  </si>
  <si>
    <t>Kladno - Blevice (Obnova sítě)</t>
  </si>
  <si>
    <t>Kladno - Knovíz (Rozvoj sítě)</t>
  </si>
  <si>
    <t>Kladno - Knovíz (Obnova sítě)</t>
  </si>
  <si>
    <t>Rakovník - Řevničov (Rozvoj sítě)</t>
  </si>
  <si>
    <t>Rakovník - Řevničov (Obnova sítě)</t>
  </si>
  <si>
    <t>Beroun - Otročiněves (Rozvoj sítě)</t>
  </si>
  <si>
    <t>Mladá Boleslav - Mladá Boleslav II (Rozvoj sítě)</t>
  </si>
  <si>
    <t>Beroun - Otročiněves (Obnova sítě)</t>
  </si>
  <si>
    <t>Mladá Boleslav - Mladá Boleslav II (Obnova sítě)</t>
  </si>
  <si>
    <t>Benešov - Borová Lhota (Rozvoj sítě)</t>
  </si>
  <si>
    <t>Benešov - Borová Lhota (Obnova sítě)</t>
  </si>
  <si>
    <t>Kolín - Starý Kolín (Rozvoj sítě)</t>
  </si>
  <si>
    <t>Kolín - Starý Kolín (Obnova sítě)</t>
  </si>
  <si>
    <t>Mělník - Dušníky nad Vltavou (Rozvoj sítě)</t>
  </si>
  <si>
    <t>Mělník - Dušníky nad Vltavou (Obnova sítě)</t>
  </si>
  <si>
    <t>Beroun - Beroun-Jarov (Rozvoj sítě)</t>
  </si>
  <si>
    <t>Beroun - Beroun-Jarov (Obnova sítě)</t>
  </si>
  <si>
    <t>Příbram - Příbram IV (Rozvoj sítě)</t>
  </si>
  <si>
    <t>Příbram - Příbram IV (Obnova sítě)</t>
  </si>
  <si>
    <t>Beroun - Žebrák (Rozvoj sítě)</t>
  </si>
  <si>
    <t>Praha-východ - Mochov (Rozvoj sítě)</t>
  </si>
  <si>
    <t>Beroun - Žebrák (Obnova sítě)</t>
  </si>
  <si>
    <t>Praha-východ - Mochov (Obnova sítě)</t>
  </si>
  <si>
    <t>Kutná Hora - Šipší (Rozvoj sítě)</t>
  </si>
  <si>
    <t>Mladá Boleslav - Bakov nad Jizerou (Rozvoj sítě)</t>
  </si>
  <si>
    <t>Kutná Hora - Šipší (Obnova sítě)</t>
  </si>
  <si>
    <t>Mladá Boleslav - Bakov nad Jizerou (Obnova sítě)</t>
  </si>
  <si>
    <t>Mladá Boleslav - Dneboh (Rozvoj sítě)</t>
  </si>
  <si>
    <t>Mladá Boleslav - Dneboh (Obnova sítě)</t>
  </si>
  <si>
    <t>Kolín - Vítězov (Rozvoj sítě)</t>
  </si>
  <si>
    <t>Kolín - Doubravčany (Rozvoj sítě)</t>
  </si>
  <si>
    <t>Kolín - Vítězov (Obnova sítě)</t>
  </si>
  <si>
    <t>Kolín - Doubravčany (Obnova sítě)</t>
  </si>
  <si>
    <t>Nymburk - Byšičky (Rozvoj sítě)</t>
  </si>
  <si>
    <t>Nymburk - Byšičky (Obnova sítě)</t>
  </si>
  <si>
    <t>Mladá Boleslav - Dražice (Rozvoj sítě)</t>
  </si>
  <si>
    <t>Nymburk - Písková Lhota (Rozvoj sítě)</t>
  </si>
  <si>
    <t>Mladá Boleslav - Dražice (Obnova sítě)</t>
  </si>
  <si>
    <t>Nymburk - Písková Lhota (Obnova sítě)</t>
  </si>
  <si>
    <t>Mělník - Liblice (Rozvoj sítě)</t>
  </si>
  <si>
    <t>Mělník - Liblice (Obnova sítě)</t>
  </si>
  <si>
    <t>Kutná Hora - Čekanov (Rozvoj sítě)</t>
  </si>
  <si>
    <t>Kutná Hora - Čekanov (Obnova sítě)</t>
  </si>
  <si>
    <t>2010 - 2016</t>
  </si>
  <si>
    <r>
      <rPr>
        <b/>
        <sz val="10"/>
        <color theme="1"/>
        <rFont val="Arial"/>
        <family val="2"/>
        <charset val="238"/>
      </rPr>
      <t>Tabulka č. 46:</t>
    </r>
    <r>
      <rPr>
        <i/>
        <sz val="10"/>
        <color theme="1"/>
        <rFont val="Arial"/>
        <family val="2"/>
        <charset val="238"/>
      </rPr>
      <t xml:space="preserve"> Provedené investice do rozvoje a obnovy plynárenské soustavy</t>
    </r>
  </si>
  <si>
    <t>Dobřichovice - Anežky České 1119</t>
  </si>
  <si>
    <t>Dobříš - Masarykovo Sanatorium</t>
  </si>
  <si>
    <t>Dobříš - nám. Komenského 536</t>
  </si>
  <si>
    <t>Dobříš - nelicencované zdroje</t>
  </si>
  <si>
    <t>Dolní Beřkovice</t>
  </si>
  <si>
    <t>Dolní Břežany</t>
  </si>
  <si>
    <t>Družec - nelicencované zdroje</t>
  </si>
  <si>
    <t>Horoměřice - Lysolajská 891;G535 Kozí Hřbety</t>
  </si>
  <si>
    <t>Hořovice - ostatní, lokalita II.</t>
  </si>
  <si>
    <t>Hořovice - Višňovka, lokalita I.</t>
  </si>
  <si>
    <t>Hostivice - Toskánská 2496 (Hostivice B)</t>
  </si>
  <si>
    <t>Hostivice - Toskánská 2499 (Hostivice E)</t>
  </si>
  <si>
    <t>Hostomice - Zátor</t>
  </si>
  <si>
    <t>Husinec - Řež, Hlavní 130</t>
  </si>
  <si>
    <t>Benátky nad Jizerou - teplárna, Ořechová 668</t>
  </si>
  <si>
    <t>Benátky nad Jizerou - výtopna, Husovo nám. 39</t>
  </si>
  <si>
    <t>Benešov - Černoleská 1930</t>
  </si>
  <si>
    <t>Benešov - Jana Nohy 1237</t>
  </si>
  <si>
    <t>Benešov - Jiráskova 2042</t>
  </si>
  <si>
    <t>Benešov - Máchova 400</t>
  </si>
  <si>
    <t>Beroun - CZT</t>
  </si>
  <si>
    <t>Beroun - Lidická 785;G957 SVJ U Berounky 785</t>
  </si>
  <si>
    <t>Beroun - Nádražní 129</t>
  </si>
  <si>
    <t>Beroun - nelicencované zdroje</t>
  </si>
  <si>
    <t>Beroun - V Zahradách 1875;G538 Rezidence Nábřeží Beroun</t>
  </si>
  <si>
    <t>Brandýs nad Labem - Stará Boleslav</t>
  </si>
  <si>
    <t>Brandýs nad Labem - Stará Boleslav (BD Josefa Truhláře č.p.1193)</t>
  </si>
  <si>
    <t>Brandýs nad Labem - Stará Boleslav (BD Josefa Truhláře č.p.1215)</t>
  </si>
  <si>
    <t>Brandýs nad Labem - Stará Boleslav (BD Královická 1399)</t>
  </si>
  <si>
    <t>Brandýs nad Labem - Stará Boleslav (SVJ Josefa Truhláře č.p.1194)</t>
  </si>
  <si>
    <t>Brandýs nad Labem - Stará Boleslav (SVJ Josefa Truhláře č.p.1214)</t>
  </si>
  <si>
    <t>Brandýs nad Labem - Stará Boleslav (SVJ Královická 1407-1408)</t>
  </si>
  <si>
    <t>Brandýs nad Labem - Stará Boleslav (SVJ Sídliště č.p.1276)</t>
  </si>
  <si>
    <t>Brandýs nad Labem - Stará Boleslav (Zahradní město-domovní kotelny)</t>
  </si>
  <si>
    <t>Brandýs nad Labem - Stará Boleslav, sídliště „U nádraží“</t>
  </si>
  <si>
    <t>Brandýsek - nelicencované zdroje</t>
  </si>
  <si>
    <t>Bratronice - nelicencované zdroje</t>
  </si>
  <si>
    <t>Broumy - ZŠ</t>
  </si>
  <si>
    <t>Březnice - K 15</t>
  </si>
  <si>
    <t>Březnice - K 16</t>
  </si>
  <si>
    <t>Březnice - K 17</t>
  </si>
  <si>
    <t>Březnice - K 18</t>
  </si>
  <si>
    <t>Březnice - K 19</t>
  </si>
  <si>
    <t>Březnice - K 20</t>
  </si>
  <si>
    <t>Březnice - K 21</t>
  </si>
  <si>
    <t>Buštěhrad - nelicencované zdroje</t>
  </si>
  <si>
    <t>Bystřice - CZT</t>
  </si>
  <si>
    <t>Byšice - Mladoboleslavská 331, 332</t>
  </si>
  <si>
    <t>Byšice - Mladoboleslavská 337, 338</t>
  </si>
  <si>
    <t>Čachovice - Komenského 96 (ZŠ)</t>
  </si>
  <si>
    <t>Čáslav - Žitenická 1529, R. Těsnohlídka 1540, Bojovníků za svobodu 1448</t>
  </si>
  <si>
    <t>Čechtice</t>
  </si>
  <si>
    <t>Čelákovice - domovní kotelny</t>
  </si>
  <si>
    <t>Čelákovice - J.A.Komenského 414</t>
  </si>
  <si>
    <t>Čelákovice - Rumunská 1477</t>
  </si>
  <si>
    <t>Čestlice - Pražská 138</t>
  </si>
  <si>
    <t>Chrášťany</t>
  </si>
  <si>
    <t>Chvatěruby</t>
  </si>
  <si>
    <t>Jíloviště</t>
  </si>
  <si>
    <t>Jince - Čenkovská 266</t>
  </si>
  <si>
    <t>Káraný - Hlavní 22</t>
  </si>
  <si>
    <t>Kladno - Arménská 3277;G600 Oáza Kladno</t>
  </si>
  <si>
    <t>Kladno - CZT a průmyslová zóna</t>
  </si>
  <si>
    <t>Kladno - Litevská 2598 (VS407)</t>
  </si>
  <si>
    <t>Kladno - nelicencované zdroje</t>
  </si>
  <si>
    <t>Kladno - Vrchlického 334</t>
  </si>
  <si>
    <t>Kladruby</t>
  </si>
  <si>
    <t>Klecany 375</t>
  </si>
  <si>
    <t>Kněžice</t>
  </si>
  <si>
    <t>Kolín - Havlíčkova 605</t>
  </si>
  <si>
    <t>Kolín - Jaselská 722</t>
  </si>
  <si>
    <t>Kolín - Pražská 54</t>
  </si>
  <si>
    <t>Kosova Hora - Dohnalova Lhota</t>
  </si>
  <si>
    <t>Kostelec nad Černými lesy</t>
  </si>
  <si>
    <t>Kostelec nad Labem - domovní kotelny</t>
  </si>
  <si>
    <t>Kralupy nad Vltavou - Lobeček, Mostní 812</t>
  </si>
  <si>
    <t>Kralupy nad Vltavou - Nerudova 801</t>
  </si>
  <si>
    <t>Kutná Hora - Husova 149/8</t>
  </si>
  <si>
    <t>Kutná Hora - Karlov 197</t>
  </si>
  <si>
    <t>Libčice</t>
  </si>
  <si>
    <t>Luštěnice - nelicencované zdroje</t>
  </si>
  <si>
    <t>Mělník - Bezručova 3778;G158</t>
  </si>
  <si>
    <t>Mělník - Bezručova A 3842;G615 Mělník, Bezručova A</t>
  </si>
  <si>
    <t>Mělník - Elektrárna Mělník</t>
  </si>
  <si>
    <t>Mělník - Elektrárna Mělník I.</t>
  </si>
  <si>
    <t>Mělník - Sportovní 2719/10</t>
  </si>
  <si>
    <t>Mělník a Horní Počaply</t>
  </si>
  <si>
    <t>Měňany</t>
  </si>
  <si>
    <t>Mezno</t>
  </si>
  <si>
    <t>Milovice - Armádní 622 (KM04)</t>
  </si>
  <si>
    <t>Milovice - nelicencované zdroje</t>
  </si>
  <si>
    <t>Mladá Boleslav - byty a nebyty</t>
  </si>
  <si>
    <t>Mladá Boleslav - Oblastní nemocnice</t>
  </si>
  <si>
    <t>Mladá Boleslav - ŠKODA AUTO Česana TC + JIH</t>
  </si>
  <si>
    <t>Mladá Boleslav - ŠKODA AUTO, výtopna Česana</t>
  </si>
  <si>
    <t>Mladá Boleslav - Technologické centrum ŠKODA AUTO a.s.</t>
  </si>
  <si>
    <t>Mladá Boleslav - teplárna MB</t>
  </si>
  <si>
    <t>Mšeno - Palackého 154</t>
  </si>
  <si>
    <t>Mýšlovice</t>
  </si>
  <si>
    <t>Načeradec</t>
  </si>
  <si>
    <t>Nelahozeves - Nádražní 16</t>
  </si>
  <si>
    <t xml:space="preserve">Netvořice - č.p. 205 </t>
  </si>
  <si>
    <t>Neveklov - Rákosníkova 208</t>
  </si>
  <si>
    <t>Nová Ves pod Pleší - Nemocnice Na Pleši</t>
  </si>
  <si>
    <t>Nové Strašecí - nelicencované zdroje</t>
  </si>
  <si>
    <t>Nový Knín</t>
  </si>
  <si>
    <t>Nový Knín 424</t>
  </si>
  <si>
    <t>Nučice - nelicencované zdroje</t>
  </si>
  <si>
    <t>Nymburk - Petra Bezruče 361 (administrativní budova)</t>
  </si>
  <si>
    <t>Nymburk - Stavědlo 5</t>
  </si>
  <si>
    <t>Nymburk - U Početky 1734/22</t>
  </si>
  <si>
    <t>Nymburk - Velké Valy 236/18</t>
  </si>
  <si>
    <t>Odolena Voda - Dolínek, U Letiště 374, AERO vodochody AEROSPACE</t>
  </si>
  <si>
    <t>Poděbrady - blokové kotelny</t>
  </si>
  <si>
    <t>Poděbrady - domovní plynové kotelny I</t>
  </si>
  <si>
    <t>Poděbrady - domovní plynové kotelny II</t>
  </si>
  <si>
    <t>Poděbrady - Na Zálesí 530;G906 Golf Club Poděbrady</t>
  </si>
  <si>
    <t>Příbram - Bytíz</t>
  </si>
  <si>
    <t>Příbram - Gen. R. Tesaříka 80</t>
  </si>
  <si>
    <t>Příbram - Mariánská 355</t>
  </si>
  <si>
    <t>Příbram - Nová Zdaboř, (Oktan)</t>
  </si>
  <si>
    <t>Příbram I - U Nemocnice 84, areál I</t>
  </si>
  <si>
    <t>Příbram I - U Nemocnice 84, výroba pro PT,a.s. z nemocnice</t>
  </si>
  <si>
    <t>Příbram V</t>
  </si>
  <si>
    <t>Příbram V - nemocnice, areál II, rozvod Zdaboř</t>
  </si>
  <si>
    <t>Příbram V - Zdaboř</t>
  </si>
  <si>
    <t>Příbram VII/184</t>
  </si>
  <si>
    <t>Rakovník - Husovo nám. 2347</t>
  </si>
  <si>
    <t>Rakovník - pronajaté kotelny</t>
  </si>
  <si>
    <t>Rakovník - vlastní kotelny</t>
  </si>
  <si>
    <t>Roztoky - Tyršovo náměstí 2219</t>
  </si>
  <si>
    <t>Roztoky - Tyršovo náměstí 2221, chlad</t>
  </si>
  <si>
    <t>Roztoky u Křivoklátu</t>
  </si>
  <si>
    <t>Roztoky u Prahy</t>
  </si>
  <si>
    <t>Roztoky u Prahy - Lederova 1998;G896 Roztoky II</t>
  </si>
  <si>
    <t>Roztoky u Prahy - Přemyslovská 2244;G165 Roztoky I</t>
  </si>
  <si>
    <t>Rožmitál pod Třemšínem - Sídliště 590</t>
  </si>
  <si>
    <t>Říčany - Olivova 224/108;G937 Olivova dětská lečebna</t>
  </si>
  <si>
    <t>Říčany - U Mostu 1867/2</t>
  </si>
  <si>
    <t>Říčany u Prahy</t>
  </si>
  <si>
    <t>Říčany u Prahy - Politických vězňů 1233</t>
  </si>
  <si>
    <t>Sázava - Poznaňská</t>
  </si>
  <si>
    <t>Slaný - byty</t>
  </si>
  <si>
    <t>Slaný - Fričova 199</t>
  </si>
  <si>
    <t>Slaný - Politických vězňů 576, nemocnice</t>
  </si>
  <si>
    <t>Slaný - Rabasova ul.</t>
  </si>
  <si>
    <t>Slapy - vojenský rehabilitační ústav</t>
  </si>
  <si>
    <t>Smolotely</t>
  </si>
  <si>
    <t>Solenice</t>
  </si>
  <si>
    <t>Solenice 112</t>
  </si>
  <si>
    <t>Solenice 47</t>
  </si>
  <si>
    <t>Solenice 48</t>
  </si>
  <si>
    <t>Solenice 49</t>
  </si>
  <si>
    <t>Stochov</t>
  </si>
  <si>
    <t>Strančice - Náměstí Emila Kolbena 460;G151 Strančice</t>
  </si>
  <si>
    <t>Strančice - Náměstí Emila Kolbena 476;G674 Strančice D</t>
  </si>
  <si>
    <t>Strančice - Náměstí Emila Kolbena 541;G503 Strančice N1</t>
  </si>
  <si>
    <t>Střední Čechy</t>
  </si>
  <si>
    <t>Studce - nelicenované zdroje</t>
  </si>
  <si>
    <t>Škvorec</t>
  </si>
  <si>
    <t>Tupadly 59</t>
  </si>
  <si>
    <t>Uhlířské Janovice - Jungmannova 144</t>
  </si>
  <si>
    <t>Unhošť - nelicencované zdroje</t>
  </si>
  <si>
    <t>Velké Přítočno - nelicencované zdroje</t>
  </si>
  <si>
    <t>Vlašim - Vlasákova 333</t>
  </si>
  <si>
    <t>Zruč nad Sázavou - Ke Stadionu</t>
  </si>
  <si>
    <t>Zruč nad Sázavou - Lipová</t>
  </si>
  <si>
    <t>Zruč nad Sázavou - MŠ Malostranská</t>
  </si>
  <si>
    <t>Zruč nad Sázavou - Zámek</t>
  </si>
  <si>
    <t>Zvěřínek - Nymburská 53</t>
  </si>
  <si>
    <t>Žebrák - Sokolská 371</t>
  </si>
  <si>
    <r>
      <rPr>
        <b/>
        <sz val="10"/>
        <color theme="1"/>
        <rFont val="Arial"/>
        <family val="2"/>
        <charset val="238"/>
      </rPr>
      <t>Tabulka č. 15:</t>
    </r>
    <r>
      <rPr>
        <i/>
        <sz val="10"/>
        <color theme="1"/>
        <rFont val="Arial"/>
        <family val="2"/>
        <charset val="238"/>
      </rPr>
      <t xml:space="preserve"> Dodávka tepla podle úrovně předání tepelné energie (2015)</t>
    </r>
  </si>
  <si>
    <t>Pozn.:</t>
  </si>
  <si>
    <t>ERÚ nerozlišuje zvlášť topné oleje (zahrnuto do "jiná paliva")</t>
  </si>
  <si>
    <r>
      <rPr>
        <b/>
        <sz val="10"/>
        <color theme="1"/>
        <rFont val="Arial"/>
        <family val="2"/>
        <charset val="238"/>
      </rPr>
      <t>Tabulka č. 20:</t>
    </r>
    <r>
      <rPr>
        <i/>
        <sz val="10"/>
        <color theme="1"/>
        <rFont val="Arial"/>
        <family val="2"/>
        <charset val="238"/>
      </rPr>
      <t xml:space="preserve"> Množství dodané tepelné energie podle úrovně předání a druhu paliva (2015)</t>
    </r>
  </si>
  <si>
    <r>
      <rPr>
        <b/>
        <sz val="10"/>
        <color theme="1"/>
        <rFont val="Arial"/>
        <family val="2"/>
        <charset val="238"/>
      </rPr>
      <t>Tabulka č. 21:</t>
    </r>
    <r>
      <rPr>
        <i/>
        <sz val="10"/>
        <color theme="1"/>
        <rFont val="Arial"/>
        <family val="2"/>
        <charset val="238"/>
      </rPr>
      <t xml:space="preserve"> Vývoj průměrné ceny tepelné energie vyrobené z uhlí podle úrovně předání</t>
    </r>
  </si>
  <si>
    <t>Pro roky 2012 až 2015 se uvede průměrná výsledná cena a pro výchozí rok 2016 se uvede průměrná předběžná cena.</t>
  </si>
  <si>
    <t>Všechny ceny s DPH</t>
  </si>
  <si>
    <r>
      <rPr>
        <b/>
        <sz val="10"/>
        <color theme="1"/>
        <rFont val="Arial"/>
        <family val="2"/>
        <charset val="238"/>
      </rPr>
      <t>Tabulka č. 22:</t>
    </r>
    <r>
      <rPr>
        <i/>
        <sz val="10"/>
        <color theme="1"/>
        <rFont val="Arial"/>
        <family val="2"/>
        <charset val="238"/>
      </rPr>
      <t xml:space="preserve"> Vývoj průměrné ceny tepelné energie vyrobené z ostatních paliv podle úrovně předání</t>
    </r>
  </si>
  <si>
    <r>
      <rPr>
        <b/>
        <sz val="10"/>
        <color theme="1"/>
        <rFont val="Arial"/>
        <family val="2"/>
        <charset val="238"/>
      </rPr>
      <t>Tabulka č. 23:</t>
    </r>
    <r>
      <rPr>
        <i/>
        <sz val="10"/>
        <color theme="1"/>
        <rFont val="Arial"/>
        <family val="2"/>
        <charset val="238"/>
      </rPr>
      <t xml:space="preserve"> Vývoj počtu odběratelů a spotřeby zemního plynu podle kategorie odběru</t>
    </r>
  </si>
  <si>
    <r>
      <rPr>
        <b/>
        <sz val="10"/>
        <color theme="1"/>
        <rFont val="Arial"/>
        <family val="2"/>
        <charset val="238"/>
      </rPr>
      <t>Tabulka č. 27:</t>
    </r>
    <r>
      <rPr>
        <i/>
        <sz val="10"/>
        <color theme="1"/>
        <rFont val="Arial"/>
        <family val="2"/>
        <charset val="238"/>
      </rPr>
      <t xml:space="preserve"> Dílčí bilance spotřeby primárních paliv a energií podle obcí s rozšířenou působností (2016)</t>
    </r>
  </si>
  <si>
    <r>
      <rPr>
        <b/>
        <sz val="10"/>
        <color theme="1"/>
        <rFont val="Arial"/>
        <family val="2"/>
        <charset val="238"/>
      </rPr>
      <t>Tabulka č. 28:</t>
    </r>
    <r>
      <rPr>
        <i/>
        <sz val="10"/>
        <color theme="1"/>
        <rFont val="Arial"/>
        <family val="2"/>
        <charset val="238"/>
      </rPr>
      <t xml:space="preserve"> Dílčí bilance spotřeby primárních paliv a energií podle kategorie zdroje znečištění</t>
    </r>
  </si>
  <si>
    <t>Ministerstvo životního prostředí, ČHMÚ</t>
  </si>
  <si>
    <r>
      <rPr>
        <b/>
        <sz val="10"/>
        <color theme="1"/>
        <rFont val="Arial"/>
        <family val="2"/>
        <charset val="238"/>
      </rPr>
      <t>Tabulka č. 29:</t>
    </r>
    <r>
      <rPr>
        <sz val="10"/>
        <color theme="1"/>
        <rFont val="Arial"/>
        <family val="2"/>
        <charset val="238"/>
      </rPr>
      <t xml:space="preserve"> </t>
    </r>
    <r>
      <rPr>
        <i/>
        <sz val="10"/>
        <color theme="1"/>
        <rFont val="Arial"/>
        <family val="2"/>
        <charset val="238"/>
      </rPr>
      <t>Spotřeba paliv a energií ekonomických subjektů s počtem zaměstnanců 20 a více</t>
    </r>
  </si>
  <si>
    <t>AERO Vodochovdy AEROSPACE a.s.</t>
  </si>
  <si>
    <t>Foxconn Technology CZ s.r.o.</t>
  </si>
  <si>
    <t xml:space="preserve">GZ Media, a.s. </t>
  </si>
  <si>
    <t>KOMPEK, kombinát pekařské a cukrářské výroby s.r.o. - Kladno</t>
  </si>
  <si>
    <t>Aluhut a.s.</t>
  </si>
  <si>
    <t>BIOENERGO - KOMPLEX, s.r.o.</t>
  </si>
  <si>
    <t>České lupkové závody, a.s.</t>
  </si>
  <si>
    <t>Sladovny SOUFFLET ČR, a.s. - závod 061, Nymburk</t>
  </si>
  <si>
    <t>VYROLAT, spol. s r.o. - výrobní závod Nymburk</t>
  </si>
  <si>
    <t>La Lorraine a.s. - Kladno</t>
  </si>
  <si>
    <t>LEGO Production s.r.o.</t>
  </si>
  <si>
    <t>LONZA BIOTEC s.r.o.</t>
  </si>
  <si>
    <t>SAINT-GOBAIN PAM CZ s.r.o.</t>
  </si>
  <si>
    <t>Toyota Peugeot Citroen Automobile Czech s.r.o.</t>
  </si>
  <si>
    <t>Kovohutě Příbram nástupnická, a.s.</t>
  </si>
  <si>
    <t>PARAMO, a.s. HS Kolín</t>
  </si>
  <si>
    <t>pivovar Velké Popovice</t>
  </si>
  <si>
    <t>Sellier &amp; Bellot a.s.</t>
  </si>
  <si>
    <t>AEROCAN CZ s.r.o.</t>
  </si>
  <si>
    <t>DANZER BOHEMIA-DÝHÁRNA s.r.o. - provozovna Křivenice</t>
  </si>
  <si>
    <t>STROJMETAL KAMENICE - Kamenice</t>
  </si>
  <si>
    <t>SUBLIMA Březnice, s.r.o. - Březnice</t>
  </si>
  <si>
    <t>Carrier Refrigeration Operation CR s.r.o.</t>
  </si>
  <si>
    <t>ČKD Kutná Hora, a.s. - Kutná Hora</t>
  </si>
  <si>
    <t>MAEN, spol. s r.o. - Radim</t>
  </si>
  <si>
    <t>Zemědělská společnost Nalžovice, a.s. - farma Nová Ves</t>
  </si>
  <si>
    <t>Purum s.r.o. - spalovna odpadů</t>
  </si>
  <si>
    <t>Královský pivovar Krušovice a.s.</t>
  </si>
  <si>
    <t>Philip Morris ČR a.s.</t>
  </si>
  <si>
    <t>Zemědělské družstvo Čechtice - farma - Čechtice</t>
  </si>
  <si>
    <t>Model Obaly a.s. - kotelna a polygrafie, flexografický tisk, Nymburk</t>
  </si>
  <si>
    <t>Lovochemie, a.s. - provozovna Městec Králové</t>
  </si>
  <si>
    <t>Nemocnice Rudolfa a Stefanie Benešov, a.s., nemocnice St. kraje - kotelna, spalovna</t>
  </si>
  <si>
    <t xml:space="preserve">Synthos </t>
  </si>
  <si>
    <t>AGRO PODLESÍ, a.s. Bioplynová stanice Červené Janovice</t>
  </si>
  <si>
    <t>ŠKODA AUTO a.s.</t>
  </si>
  <si>
    <t>THIMM Obaly k.s. - Všetaty</t>
  </si>
  <si>
    <t>Zemědělské družstvo Mořina - Mořina</t>
  </si>
  <si>
    <t>Zemědělské družstvo Mořina - farma Záluží u Hořovic</t>
  </si>
  <si>
    <t>RÜCKL CRYSTAL a.s. Nižbor</t>
  </si>
  <si>
    <t>METAL TRADE COMAX, a.s.</t>
  </si>
  <si>
    <t>Vápenka Čertovy schody a.s.</t>
  </si>
  <si>
    <t>ENERGOCENTRUM PLUS, s.r.o.</t>
  </si>
  <si>
    <t>Behr Czech s.r.o.</t>
  </si>
  <si>
    <t>Pražská obalovna Herink, s.r.o.</t>
  </si>
  <si>
    <t>ZOS Kačina, a.s. - farma Svatý Mikuláš</t>
  </si>
  <si>
    <t>Wrigley Confections ČR, kom. spol.</t>
  </si>
  <si>
    <t>BUZULUK a.s.</t>
  </si>
  <si>
    <t>Cembrit a.s. - závod Beroun</t>
  </si>
  <si>
    <t>F.X. MEILLER Slaný s.r.o.</t>
  </si>
  <si>
    <r>
      <rPr>
        <b/>
        <sz val="10"/>
        <color theme="1"/>
        <rFont val="Arial"/>
        <family val="2"/>
        <charset val="238"/>
      </rPr>
      <t>Tabulka č. 30:</t>
    </r>
    <r>
      <rPr>
        <i/>
        <sz val="10"/>
        <color theme="1"/>
        <rFont val="Arial"/>
        <family val="2"/>
        <charset val="238"/>
      </rPr>
      <t xml:space="preserve"> Spotřeba a výroba elektřiny a spotřeba paliv velkých průmyslových spotřebitelů energie</t>
    </r>
  </si>
  <si>
    <t>nárůst o 25 % až 50 %</t>
  </si>
  <si>
    <t>Saint-Gobain Construction Products CZ a.s. - závod Mělník</t>
  </si>
  <si>
    <t>LASSELSBERGER s.r.o., závod RAKO 3</t>
  </si>
  <si>
    <t>VALEO KLIMATIZACE k.s. - závod Rakovník</t>
  </si>
  <si>
    <t>innogy Gas Storage, s.r.o., Podzemní zásobník plynu Háje</t>
  </si>
  <si>
    <t>AGRO Loučná spol. s r.o. - Bioplynová stanice Tupadly</t>
  </si>
  <si>
    <t>ZAS Úžice, a.s. - středisko Karlovice</t>
  </si>
  <si>
    <t>Zemědělské družstvo Senomaty - bioplynová stanice</t>
  </si>
  <si>
    <t>Farma 2 - Bioplynová stanice Hostouň</t>
  </si>
  <si>
    <t>Tereos TTD, a.s. - Cukrovar a lihovar Dobrovice</t>
  </si>
  <si>
    <t>Zemědělská Klučenice a.s. - VKK Klučenice</t>
  </si>
  <si>
    <t>Agroracio, s.r.o. - BPS Chrást</t>
  </si>
  <si>
    <t>Ethanol Energy a.s. - provozovna lihovar Vrdy</t>
  </si>
  <si>
    <t>AGROFARMA TÝNEC s.r.o. - bioplynová stanice</t>
  </si>
  <si>
    <t>TŘINECKÉ ŽELEZÁRNY, a.s. - Sochorová válcovna</t>
  </si>
  <si>
    <t>ITES spol. s r.o.,  Stochov  K1</t>
  </si>
  <si>
    <t>Zemědělská Cítov BPS</t>
  </si>
  <si>
    <t>-</t>
  </si>
  <si>
    <t>nárůst o méně než 25 %</t>
  </si>
  <si>
    <t>stav shodný s rokem 2016</t>
  </si>
  <si>
    <t>pokles o méně než 25 %</t>
  </si>
  <si>
    <t>nárůst o 50 % až 80 %</t>
  </si>
  <si>
    <t>Nárůst o více než 80 %</t>
  </si>
  <si>
    <r>
      <rPr>
        <b/>
        <sz val="10"/>
        <color theme="1"/>
        <rFont val="Ariea"/>
        <charset val="238"/>
      </rPr>
      <t>Tabulka č. 35:</t>
    </r>
    <r>
      <rPr>
        <i/>
        <sz val="10"/>
        <color theme="1"/>
        <rFont val="Ariea"/>
        <charset val="238"/>
      </rPr>
      <t xml:space="preserve"> Vývoj produkce odpadů podle jejich kategorie</t>
    </r>
  </si>
  <si>
    <r>
      <rPr>
        <b/>
        <sz val="10"/>
        <color theme="1"/>
        <rFont val="Arial"/>
        <family val="2"/>
        <charset val="238"/>
      </rPr>
      <t>Tabulka č. 36:</t>
    </r>
    <r>
      <rPr>
        <i/>
        <sz val="10"/>
        <color theme="1"/>
        <rFont val="Arial"/>
        <family val="2"/>
        <charset val="238"/>
      </rPr>
      <t xml:space="preserve"> Vývoj energetického využití odpadů podle jejich kategorie</t>
    </r>
  </si>
  <si>
    <r>
      <rPr>
        <b/>
        <sz val="10"/>
        <color theme="1"/>
        <rFont val="Arial"/>
        <family val="2"/>
        <charset val="238"/>
      </rPr>
      <t>Tabulka č. 37:</t>
    </r>
    <r>
      <rPr>
        <i/>
        <sz val="10"/>
        <color theme="1"/>
        <rFont val="Arial"/>
        <family val="2"/>
        <charset val="238"/>
      </rPr>
      <t xml:space="preserve"> Vývoj odstraňování odpadů skládkováním podle jejich kategorie</t>
    </r>
  </si>
  <si>
    <t>Plynová kotelna - Hostivice B</t>
  </si>
  <si>
    <t>Prometheus, energetické služby, a.s.</t>
  </si>
  <si>
    <t>Hostivice B</t>
  </si>
  <si>
    <t>Plynová kotelna - Hostivice E</t>
  </si>
  <si>
    <t>Hostivice E</t>
  </si>
  <si>
    <r>
      <rPr>
        <b/>
        <sz val="10"/>
        <color theme="1"/>
        <rFont val="Arial"/>
        <family val="2"/>
        <charset val="238"/>
      </rPr>
      <t>Tabulka č. 10:</t>
    </r>
    <r>
      <rPr>
        <i/>
        <sz val="10"/>
        <color theme="1"/>
        <rFont val="Arial"/>
        <family val="2"/>
        <charset val="238"/>
      </rPr>
      <t xml:space="preserve"> Popis soustav zásobování tepelnou energií</t>
    </r>
  </si>
  <si>
    <t>není</t>
  </si>
  <si>
    <t>310100265 - 5</t>
  </si>
  <si>
    <t>310100265 - 6</t>
  </si>
  <si>
    <r>
      <rPr>
        <b/>
        <sz val="10"/>
        <color theme="1"/>
        <rFont val="Arial"/>
        <family val="2"/>
        <charset val="238"/>
      </rPr>
      <t>Tabulka č. 11:</t>
    </r>
    <r>
      <rPr>
        <i/>
        <sz val="10"/>
        <color theme="1"/>
        <rFont val="Arial"/>
        <family val="2"/>
        <charset val="238"/>
      </rPr>
      <t xml:space="preserve"> Analýza provozoven v soustavách zásobování tepelnou energií</t>
    </r>
  </si>
  <si>
    <r>
      <rPr>
        <b/>
        <sz val="10"/>
        <color theme="1"/>
        <rFont val="Arial"/>
        <family val="2"/>
        <charset val="238"/>
      </rPr>
      <t>Tabulka č. 13:</t>
    </r>
    <r>
      <rPr>
        <i/>
        <sz val="10"/>
        <color theme="1"/>
        <rFont val="Arial"/>
        <family val="2"/>
        <charset val="238"/>
      </rPr>
      <t xml:space="preserve"> Bilance spotřeby paliv v jednotlivých provozovnách</t>
    </r>
  </si>
  <si>
    <t>Obec Mezno</t>
  </si>
  <si>
    <t>100 % obec</t>
  </si>
  <si>
    <t>Osada Mezno</t>
  </si>
  <si>
    <t>SZT Mezno</t>
  </si>
  <si>
    <t>CZT 1 - teplárna</t>
  </si>
  <si>
    <t>CZT 2 - teplárna</t>
  </si>
  <si>
    <t>100 % soukromé</t>
  </si>
  <si>
    <t>311533554 - 1</t>
  </si>
  <si>
    <t>311533554 - 2</t>
  </si>
  <si>
    <t>nahrazení individuálních zdrojů občanů na tuhá paliva centrálním vytápěním na biomasu</t>
  </si>
  <si>
    <t>Osada Mezno a osada Stupčie</t>
  </si>
  <si>
    <t>Dotace na centrální vytápění obce Mezno na biomasu</t>
  </si>
  <si>
    <t>R A T E s.r.o.</t>
  </si>
  <si>
    <t>Poznámky</t>
  </si>
  <si>
    <t>VS Dolní Beřkovice</t>
  </si>
  <si>
    <t>Nákup tepla od ČEZ Teplárenská</t>
  </si>
  <si>
    <t>SZT Dolní Beřkovice</t>
  </si>
  <si>
    <r>
      <rPr>
        <b/>
        <sz val="10"/>
        <color theme="1"/>
        <rFont val="Arial"/>
        <family val="2"/>
        <charset val="238"/>
      </rPr>
      <t>Tabulka č. 40:</t>
    </r>
    <r>
      <rPr>
        <i/>
        <sz val="10"/>
        <color theme="1"/>
        <rFont val="Arial"/>
        <family val="2"/>
        <charset val="238"/>
      </rPr>
      <t xml:space="preserve"> Potenciál úspor v soustavách zásobování tepelnou energií</t>
    </r>
  </si>
  <si>
    <t>Energetika Kněžice s.r.o.</t>
  </si>
  <si>
    <t>SZT Kněžice</t>
  </si>
  <si>
    <t>Kotelna na biomasu</t>
  </si>
  <si>
    <t>310605027 - 2</t>
  </si>
  <si>
    <t>rozšíření teplovodů</t>
  </si>
  <si>
    <t>napojení novostaveb</t>
  </si>
  <si>
    <r>
      <rPr>
        <b/>
        <sz val="10"/>
        <color theme="1"/>
        <rFont val="Arial"/>
        <family val="2"/>
        <charset val="238"/>
      </rPr>
      <t>Tabulka č. 45:</t>
    </r>
    <r>
      <rPr>
        <i/>
        <sz val="10"/>
        <color theme="1"/>
        <rFont val="Arial"/>
        <family val="2"/>
        <charset val="238"/>
      </rPr>
      <t xml:space="preserve"> Provedené modernizace a rekonstrukce ve výrobě a rozvodu tepelné energie</t>
    </r>
  </si>
  <si>
    <t xml:space="preserve">oprava kotle na slámu na vstupu paliva </t>
  </si>
  <si>
    <t>výměna poškozené části kotle, úprava dopravníku a podávacího zařízení</t>
  </si>
  <si>
    <r>
      <rPr>
        <b/>
        <sz val="10"/>
        <color theme="1"/>
        <rFont val="Arial"/>
        <family val="2"/>
        <charset val="238"/>
      </rPr>
      <t>Tabulka č. 1:</t>
    </r>
    <r>
      <rPr>
        <i/>
        <sz val="10"/>
        <color theme="1"/>
        <rFont val="Arial"/>
        <family val="2"/>
        <charset val="238"/>
      </rPr>
      <t xml:space="preserve"> Energetická bilance - zdrojová část (2014)</t>
    </r>
  </si>
  <si>
    <t>SFŽP - Program Zelená úsporám, data k 30. 9. 2016</t>
  </si>
  <si>
    <t>SFŽP - Národní programy - "Společný program na podporu výměny kotlů" - Středočeský kraj - data pouze za žádosti v evidenci SFŽP k 9. 4. 2015</t>
  </si>
  <si>
    <t>SFŽP - Program Nová zelená úsporám 2013, datak k 10. 10. 2016</t>
  </si>
  <si>
    <t>SFŽP - Program Nová zelená úsporám - 1. výzva RD, data k 10. 10. 2016</t>
  </si>
  <si>
    <t>NZÚ 2013</t>
  </si>
  <si>
    <t>NZÚ</t>
  </si>
  <si>
    <t>Kotlíkové dotace</t>
  </si>
  <si>
    <r>
      <rPr>
        <b/>
        <sz val="10"/>
        <color theme="1"/>
        <rFont val="Arial"/>
        <family val="2"/>
        <charset val="238"/>
      </rPr>
      <t>Tabulka č. 18:</t>
    </r>
    <r>
      <rPr>
        <i/>
        <sz val="10"/>
        <color theme="1"/>
        <rFont val="Arial"/>
        <family val="2"/>
        <charset val="238"/>
      </rPr>
      <t xml:space="preserve"> Počet zdrojů tepla pořízených v rámci dotace podle technologie</t>
    </r>
  </si>
  <si>
    <r>
      <rPr>
        <b/>
        <sz val="10"/>
        <color theme="1"/>
        <rFont val="Arial"/>
        <family val="2"/>
        <charset val="238"/>
      </rPr>
      <t>Tabulka č. 19:</t>
    </r>
    <r>
      <rPr>
        <i/>
        <sz val="10"/>
        <color theme="1"/>
        <rFont val="Arial"/>
        <family val="2"/>
        <charset val="238"/>
      </rPr>
      <t xml:space="preserve"> Průměrná předběžná cena tepelné energie podle úrovně předání a druhu paliva (2016, s DPH)</t>
    </r>
  </si>
  <si>
    <t>Držitelé licence na distribuci plynu (GasNet, s.r.o.)</t>
  </si>
  <si>
    <t>Kosmonosy</t>
  </si>
  <si>
    <t>REKO MS Kosmonosy - Wolkerova</t>
  </si>
  <si>
    <t>Mezouň</t>
  </si>
  <si>
    <t>REKO SKAO Mezouň</t>
  </si>
  <si>
    <t xml:space="preserve">REKO MS Kutná Hora - Fučíkova </t>
  </si>
  <si>
    <t>Dřínov</t>
  </si>
  <si>
    <t>Reko VTL ZD Dřínov, Č.Lhota</t>
  </si>
  <si>
    <t>REKO STL RS Kutná Hora - U Lorce</t>
  </si>
  <si>
    <t>Králův Dvůr</t>
  </si>
  <si>
    <t>REKO MS Králův Dvůr - Nad Stadionem</t>
  </si>
  <si>
    <t>REKO MS Králův Dvůr - Pod Bory - 1.etapa</t>
  </si>
  <si>
    <t>REKO MS Český Brod - Za Drahou</t>
  </si>
  <si>
    <t>REKO MS Kosmonosy - Debřská PRZ</t>
  </si>
  <si>
    <t xml:space="preserve"> Mladá Boleslav</t>
  </si>
  <si>
    <t>Reko STL RS Mladá Boleslav - 7. etapa</t>
  </si>
  <si>
    <t>Reko MS Rakovník-Nad Jamkou</t>
  </si>
  <si>
    <t>Reko MS Mladá Boleslav - Smetanova</t>
  </si>
  <si>
    <t>REKO MS Mnichovo Hradiště - S. K. Neumanna + 1</t>
  </si>
  <si>
    <t>REKO MS Kosmonosy - Linhartova + 1</t>
  </si>
  <si>
    <t xml:space="preserve"> Kolín</t>
  </si>
  <si>
    <t>Reko MS Kolín - Rorejcova (Dukelských Hrdinů)</t>
  </si>
  <si>
    <t>Soutice</t>
  </si>
  <si>
    <t>REKO VTL Soutice - DN 200 na tr. č. 444</t>
  </si>
  <si>
    <t>Reko MS Mělník - Bezručova + 1</t>
  </si>
  <si>
    <t>Reko RS Kolín Spálenka</t>
  </si>
  <si>
    <t>REKO MS Mladá Boleslav - V Rokli</t>
  </si>
  <si>
    <t>Plaňany</t>
  </si>
  <si>
    <t>REKO VTL Plaňany</t>
  </si>
  <si>
    <t>Reko MS Rakovník-Václavská</t>
  </si>
  <si>
    <t xml:space="preserve"> Rakovník</t>
  </si>
  <si>
    <t>REKO MS Rakovník-Pod Vodárnou</t>
  </si>
  <si>
    <t>REKO MS Poděbrady - Na Zádušce +2</t>
  </si>
  <si>
    <t xml:space="preserve"> Poděbrady</t>
  </si>
  <si>
    <t>REKO MS Poděbrady - Táboritská +1</t>
  </si>
  <si>
    <t>REKO VTL Pečky - TU 78/1 + 5</t>
  </si>
  <si>
    <t xml:space="preserve"> Mnichovo Hradiště</t>
  </si>
  <si>
    <t>REKO MS Mnichovo Hradiště - Dvořákova</t>
  </si>
  <si>
    <t>Štolmíř</t>
  </si>
  <si>
    <t>Reko PS Štolmíř - stavební úpravy (OS)</t>
  </si>
  <si>
    <t>REKO MS Mnichovo Hradiště - Masarykovo náměstí</t>
  </si>
  <si>
    <t>REKO MS Příbram - Hradební +1</t>
  </si>
  <si>
    <t>REKO VTL Pečky - nadzemní přechod VTL 178</t>
  </si>
  <si>
    <t>Úžice</t>
  </si>
  <si>
    <t>REKO VTL RS Úžice</t>
  </si>
  <si>
    <t xml:space="preserve">REKO MS Poděbrady - Na Zádušce + 3 </t>
  </si>
  <si>
    <t>REKO MS Čáslav - Zahradní</t>
  </si>
  <si>
    <t>REKO MS Kladno - Dukelských hrdinů + 5</t>
  </si>
  <si>
    <t>Reko MS Mladá Boleslav - tř. TGM + 1</t>
  </si>
  <si>
    <t>Reko MS Mělník - Zádušní + 3</t>
  </si>
  <si>
    <t>REKO MS Mladá Boleslav - Ptácká + 1</t>
  </si>
  <si>
    <t>REKO VTL RS Kolín - Heidelberg +1</t>
  </si>
  <si>
    <t>Reko MS Beroun-STL přivaděč,2.část</t>
  </si>
  <si>
    <t xml:space="preserve"> Hořovice </t>
  </si>
  <si>
    <t>REKO MS Hořovice - Jiráskova</t>
  </si>
  <si>
    <t>REKO MS Kladno – Nezamyslova + 2</t>
  </si>
  <si>
    <t>Sendražice</t>
  </si>
  <si>
    <t>REKO SKAO Sendražice</t>
  </si>
  <si>
    <t>Spořilov</t>
  </si>
  <si>
    <t>Reko VTL plynovod pro RS Spořilov - Bene</t>
  </si>
  <si>
    <t>Soběhrdy</t>
  </si>
  <si>
    <t>REKO SKAO Soběhrdy 120</t>
  </si>
  <si>
    <t>Reko VTL Zdice - VTL 124</t>
  </si>
  <si>
    <t>Lišany</t>
  </si>
  <si>
    <t>REKO MS Lišany - Pražská</t>
  </si>
  <si>
    <t>Vrdy</t>
  </si>
  <si>
    <t>REKO TU VTL Vrdy</t>
  </si>
  <si>
    <t>REKO MS Poděbrady - Mírová  II. etapa</t>
  </si>
  <si>
    <t>REKO MS Poděbrady – U Vlečky + 1 (Tichá)</t>
  </si>
  <si>
    <t>REKO MS Kralupy n. Vltavou – Čechova, I.etapa</t>
  </si>
  <si>
    <t>Makotřasy</t>
  </si>
  <si>
    <t>REKO VTL TU 624504 Makotřasy</t>
  </si>
  <si>
    <t>REKO MS Mnichovo Hradiště - Lhotická</t>
  </si>
  <si>
    <t>REKO RS Čáslav - Domov důchodců</t>
  </si>
  <si>
    <t>REKO MS Hořovice – Na Hořičkách + 2</t>
  </si>
  <si>
    <t>REKO MS Poděbrady - Mírová  I. etapa</t>
  </si>
  <si>
    <t>Suchdol</t>
  </si>
  <si>
    <t>Reko VTL DN 300 arm.uzel Suchdol-Poldi K</t>
  </si>
  <si>
    <t>REKO MS Pečky - Tř. 5. května</t>
  </si>
  <si>
    <t>REKO MS Mladá Boleslav - Michalovice II.</t>
  </si>
  <si>
    <t>Bakov nad Jizerou</t>
  </si>
  <si>
    <t>REKO MS Bakov nad Jizerou - 5. května</t>
  </si>
  <si>
    <t xml:space="preserve">REKO MS Čáslav - Lípová+3 - Čeplov I.etapa </t>
  </si>
  <si>
    <t>REKO MS Mnichovo Hradiště - Víta Nejedlého + 1</t>
  </si>
  <si>
    <t>REKO MS Mladá Boleslav - Palackého</t>
  </si>
  <si>
    <t>REKO MS Mnichovo Hradiště - Jaselská</t>
  </si>
  <si>
    <t>REKO MS Kolín Na Pršíně +2</t>
  </si>
  <si>
    <t xml:space="preserve"> Bakov nad Jizerou</t>
  </si>
  <si>
    <t>REKO MS Bakov nad Jizerou - Komenského sady + 1</t>
  </si>
  <si>
    <t>REKO MS Kladno - Braunova + 2</t>
  </si>
  <si>
    <t>REKO MS Čelákovice – Husova + 2</t>
  </si>
  <si>
    <t>Drahelčice</t>
  </si>
  <si>
    <t>REKO VVTL DN 500 Drahelčice - Nučice VTL 327</t>
  </si>
  <si>
    <t>REKO MS Poděbrady - Mánesova</t>
  </si>
  <si>
    <t>REKO MS Čáslav - Chrpová +2, II. et.</t>
  </si>
  <si>
    <t>Reko MS Kolín – Masarykova  + 1 (Klenovecká)</t>
  </si>
  <si>
    <t xml:space="preserve"> Kralupy nad Vltavou</t>
  </si>
  <si>
    <t>REKO MS Kralupy nad Vltavou – sídliště V Zátiší</t>
  </si>
  <si>
    <t>REKO MS Čáslav–Jasmínová+4 III. et.</t>
  </si>
  <si>
    <t>Reko MS Poděbrady - Kozinova</t>
  </si>
  <si>
    <t>REKO VTL Kralupy n. Vltavou - tr. č. 89</t>
  </si>
  <si>
    <t>REKO MS Kolín - Rimavské Soboty + 2</t>
  </si>
  <si>
    <t xml:space="preserve"> Benátky nad Jizerou</t>
  </si>
  <si>
    <t>REKO RS Benátky nad Jizerou</t>
  </si>
  <si>
    <t>REKO MS Kolín- Klenovecká+3</t>
  </si>
  <si>
    <t>REKO MS Český Brod Žižkova + 2</t>
  </si>
  <si>
    <t>REKO MS Kosmonosy - I. etapa</t>
  </si>
  <si>
    <t>REKO MS Rakovník - Zd. Štěpánka + 2</t>
  </si>
  <si>
    <t>Reko MS Poděbrady - T.G. Masaryka</t>
  </si>
  <si>
    <t>REKO MS Mnichovo Hradiště - Husova + 1</t>
  </si>
  <si>
    <t>REKO MS Čelákovice – B. Smetany + 3</t>
  </si>
  <si>
    <t xml:space="preserve">REKO MS Čáslav - Čeplova + 5 </t>
  </si>
  <si>
    <t>REKO MS Mladá Boleslav -Tř.V.Klementa I</t>
  </si>
  <si>
    <t>REKO MS Kladno-Ukrajinská + 6</t>
  </si>
  <si>
    <t>Kojetice</t>
  </si>
  <si>
    <t>Reko VTL Kojetice - Neratovice TU</t>
  </si>
  <si>
    <t>Brandýs nad Labem</t>
  </si>
  <si>
    <t>Reko RS Brandýs n.L. - U Nádraží</t>
  </si>
  <si>
    <t>Všechlapy</t>
  </si>
  <si>
    <t>REKO SKAO Všechlapy</t>
  </si>
  <si>
    <t>Kovanice</t>
  </si>
  <si>
    <t>REKO SKAO Kovanice</t>
  </si>
  <si>
    <t>REKO MS Čelákovice - Mochovská</t>
  </si>
  <si>
    <t>Vítězov</t>
  </si>
  <si>
    <t>REKO SKAO Vítězov</t>
  </si>
  <si>
    <t>REKO MS Kladno - Dlouhá</t>
  </si>
  <si>
    <t>REKO MS Slaný - Všehlušická</t>
  </si>
  <si>
    <t>REKO MS Mělník - Sportovní</t>
  </si>
  <si>
    <t>REKO MS Kolín - Morávkova</t>
  </si>
  <si>
    <t>REKO MS Kladno – gen. Píky + 4</t>
  </si>
  <si>
    <t>Reko SKAO Pečky</t>
  </si>
  <si>
    <t>REKO MS Nymburk - 2. května</t>
  </si>
  <si>
    <t>Strašnov</t>
  </si>
  <si>
    <t>Reko SKAO Strašnov</t>
  </si>
  <si>
    <t>Nová Ves</t>
  </si>
  <si>
    <t>REKO SKAO Nová Ves 013</t>
  </si>
  <si>
    <t>REKO MS Nymburk - Náměstí Přemyslovců</t>
  </si>
  <si>
    <t xml:space="preserve">REKO STL RS Kladno - J. Hory </t>
  </si>
  <si>
    <t>REKO MS Kladno – Varšavská</t>
  </si>
  <si>
    <t>REKO MS Mělník - Františka Kriegela + 2</t>
  </si>
  <si>
    <t>REKO MS Nymburk - Jičínská</t>
  </si>
  <si>
    <t>REKO MS Nymburk - Kostelní + 2 (Na Fortně, Kostelní nám.)</t>
  </si>
  <si>
    <t>REKO SKAO Nymburk</t>
  </si>
  <si>
    <t>REKO MS Kladno - Vitry + 2</t>
  </si>
  <si>
    <t>REKO MS Kolín - Masarykova I. etapa</t>
  </si>
  <si>
    <t>REKO MS Kolín - Masarykova II. etapa</t>
  </si>
  <si>
    <t>REKO MS Králův Dvůr - Pod Bory - 2.et.</t>
  </si>
  <si>
    <t xml:space="preserve"> Bakov nad JIzerou</t>
  </si>
  <si>
    <t>REKO MS Bakov n. Jizerou - Žižkova</t>
  </si>
  <si>
    <t xml:space="preserve">REKO MS Nymburk - Dělnická + 3 </t>
  </si>
  <si>
    <t>Poříčany</t>
  </si>
  <si>
    <t>REKO VTL RS Poříčany</t>
  </si>
  <si>
    <t>REKO MS Kralupy n. Vltavou – Čechova, II.etapa</t>
  </si>
  <si>
    <t>Maladá Boleslav</t>
  </si>
  <si>
    <t>REKO MS Mladá Boleslav - Na Šafranici</t>
  </si>
  <si>
    <t>REKO MS Poděbrady - Jeseniova + 1 (Karla Hampla)</t>
  </si>
  <si>
    <t>REKO MS Kolín - Okružní + 1 (Raisova)</t>
  </si>
  <si>
    <t>Libenice</t>
  </si>
  <si>
    <t>REKO PS 60008 Libenice - kotelna</t>
  </si>
  <si>
    <t>REKO MS Poděbrady - Chelčického + 1</t>
  </si>
  <si>
    <t>REKO VTL RS Příbram -U Václava</t>
  </si>
  <si>
    <t>REKO MS Mělník – Klášterní + 3</t>
  </si>
  <si>
    <t>REKO MS Kosmonosy - II. etapa</t>
  </si>
  <si>
    <t>REKO MS Kutná Hora - Masarykova</t>
  </si>
  <si>
    <t>REKO MS Kosmonosy III. et., část B</t>
  </si>
  <si>
    <t>REKO MS Mladá Boleslav - Bezručova + 1</t>
  </si>
  <si>
    <t>REKO MS Slaný – Štefánikova + 2</t>
  </si>
  <si>
    <t>REKO MS Kralupy n/V – J. Palacha – I.etapa</t>
  </si>
  <si>
    <t>Řevnice</t>
  </si>
  <si>
    <t>Reko VTL DN 100 Řevnice VTL 434</t>
  </si>
  <si>
    <t>REKO MS Slaný – Tomanova + 6</t>
  </si>
  <si>
    <t>REKO MS Beroun – Švermova + 4</t>
  </si>
  <si>
    <t>Doubravice</t>
  </si>
  <si>
    <t>REKO PS 60011 Doubravice - kotelna</t>
  </si>
  <si>
    <t>REKO MS Mladá Boleslav-Tř.V.Klementa II</t>
  </si>
  <si>
    <t>Reko VTL RS Mnichovo Hradiště -Turnovská</t>
  </si>
  <si>
    <t>Tuhaň</t>
  </si>
  <si>
    <t>REKO VTL RS Tuhaň - přemístění</t>
  </si>
  <si>
    <t>Reko VTL RS Rakovník Park, VTL RS 349</t>
  </si>
  <si>
    <t>REKO RS Dobrovice - Cukrovar</t>
  </si>
  <si>
    <t>REKO MS Kladno - Dobrovského + 6</t>
  </si>
  <si>
    <t xml:space="preserve"> Drahelčice</t>
  </si>
  <si>
    <t>REKO VTL č.5 DN 350 Drahelčice - Brandýdsek - 5. etapa</t>
  </si>
  <si>
    <t>Mochv</t>
  </si>
  <si>
    <t>REKO VTL DN 300 Mochov - Mstětice</t>
  </si>
  <si>
    <t>Všestudy</t>
  </si>
  <si>
    <t>REKO VTL Všestudy - Veltrusy VTL tr.č. 8</t>
  </si>
  <si>
    <t>REKO SKAO Poříčany I.</t>
  </si>
  <si>
    <t>REKO MS Poděbrady - Skladištní</t>
  </si>
  <si>
    <t>Krupá</t>
  </si>
  <si>
    <t>REKO PS60005 Krupá - kotelna</t>
  </si>
  <si>
    <t>Reko MS Říčany - Smetanova + 2 (Olšany, Škroupova)</t>
  </si>
  <si>
    <t>REKO PS60003 Makotřasy - kotelna</t>
  </si>
  <si>
    <t>Reko RS Kosmonosy - Léčebna</t>
  </si>
  <si>
    <t>REKO VTL ZPA Pečky</t>
  </si>
  <si>
    <t>Mochov</t>
  </si>
  <si>
    <t>REKO VTL Mochov - přepojení</t>
  </si>
  <si>
    <t>REKO MS Kosmonosy - III. etapa, část A</t>
  </si>
  <si>
    <t>REKO VTL Štolmíř - Český Brod</t>
  </si>
  <si>
    <t>REKO VTL  Drahelčice - Brandýsek - 6. etapa</t>
  </si>
  <si>
    <t>REKO VTL Pečky - prům. zóna</t>
  </si>
  <si>
    <t>REKO VTL DN 500 Mochov Kostelec n.L. - 2.část</t>
  </si>
  <si>
    <t>REKO VTL Nymburk obchvat</t>
  </si>
  <si>
    <t>Reko VTL 60511 AU Suchdol-Bouchalka</t>
  </si>
  <si>
    <t>REKO VTL DN 500 Mochov Kostelec n.L. - 1.část</t>
  </si>
  <si>
    <t>Choťánky</t>
  </si>
  <si>
    <t>SOBS NS Choťánky,  VTL RS+STL pl.+přípojky 174 OM, BRG Epsilon s.r.o..</t>
  </si>
  <si>
    <t>Kamenné Zboží</t>
  </si>
  <si>
    <t>SOBS NS, Kamenné Zboží, STL Plynovod a přípojky - plošná 67 RD, 10 dvoug.RD a 5 MO, obec</t>
  </si>
  <si>
    <t>SOBS NS Úžice, bydlení Úžice východ, STL plynovod a přípojky (170RD)</t>
  </si>
  <si>
    <t>SOBS NS Beroun STL + přípojky 10 BD+12RD+30ŘRD</t>
  </si>
  <si>
    <t>SOBS NS Dobrovice-par.č.1685/1 aj, STL plynovod a přípojky 43 RD, REZIDENCE U VRBIČEK s.r.o.</t>
  </si>
  <si>
    <t>SOBS NS Nymburk, STL plynovod a přípojka 51 OM a 2 MO, DOMY NYMBURK s.r.o.</t>
  </si>
  <si>
    <t>SOBS NS Drahelčice, STL plynovod a přípojky - 5. etapa</t>
  </si>
  <si>
    <t>SOBS NS Kladno, STL plynovod (přívod do lokality)</t>
  </si>
  <si>
    <t>Úvaly</t>
  </si>
  <si>
    <t>SOBS NS Úvaly, STL plynovod a přípojky (67ŘRD)</t>
  </si>
  <si>
    <t>Velká Dobrá</t>
  </si>
  <si>
    <t>SOBS NS Velká Dobrá, STL plynovod a přípojky (40RD), II. etapa</t>
  </si>
  <si>
    <t>Beroun Jarov</t>
  </si>
  <si>
    <t>SOBS NS Beroun Jarov, Projekt Jarov s.r.o. STL+ př. 30 RD</t>
  </si>
  <si>
    <t>Horoušany</t>
  </si>
  <si>
    <t>SOBS NS Horoušany, STL plynovod a přípojky (19RD)</t>
  </si>
  <si>
    <t>Záryby</t>
  </si>
  <si>
    <t>SOBS NS Záryby, STL plynovod a přípojky (41RD)</t>
  </si>
  <si>
    <t>Přezletice</t>
  </si>
  <si>
    <t>SOBS NS Přezletice,  STL plynovod a přípojky (35RD+1BD)</t>
  </si>
  <si>
    <t>SOBS NS Drahelčice, STL plynovod a přípojky - 3. etapa</t>
  </si>
  <si>
    <t>Mukařov</t>
  </si>
  <si>
    <t>SOBS NS, Mukařov-Srbín, STL pl. + příp., 36 RD</t>
  </si>
  <si>
    <t>SOBS NS Beroun, Jižní Svahy a.s. STL + př. 44 ŘRD</t>
  </si>
  <si>
    <t>Kamenný Přívoz</t>
  </si>
  <si>
    <t>SOBS NS Kamenný Přívoz, STL pl.+příp., 34 RD, R.Michálek</t>
  </si>
  <si>
    <t>SOBS NS Kolín, Plynovod a přípojka 12 RD a 8 ŘRD, p. Klementová, p. Nováková</t>
  </si>
  <si>
    <t>Dřetovice</t>
  </si>
  <si>
    <t>SOBS NS Dřetovice, STL plynovod a přípojky (17RD)</t>
  </si>
  <si>
    <t>Smilovice</t>
  </si>
  <si>
    <t>SOBS NS Smilovice, STL plynovod a přípojky 13 OM, obec</t>
  </si>
  <si>
    <t>SOBS NS Nymburk p.č. 1095/3 aj., Plynovod a přípojka 20 OM, p. Mejstříková Zuzana</t>
  </si>
  <si>
    <r>
      <rPr>
        <b/>
        <sz val="10"/>
        <color theme="1"/>
        <rFont val="Arial"/>
        <family val="2"/>
        <charset val="238"/>
      </rPr>
      <t>Tabulka č. 26:</t>
    </r>
    <r>
      <rPr>
        <i/>
        <sz val="10"/>
        <color theme="1"/>
        <rFont val="Arial"/>
        <family val="2"/>
        <charset val="238"/>
      </rPr>
      <t xml:space="preserve"> Plánované investice do rozvoje a obnovy plynárenské soustavy</t>
    </r>
  </si>
  <si>
    <t>Držitelé licence na přepravu a distribuci plynu (GasNet, s.r.o.)</t>
  </si>
  <si>
    <r>
      <rPr>
        <b/>
        <sz val="10"/>
        <color theme="1"/>
        <rFont val="Arial"/>
        <family val="2"/>
        <charset val="238"/>
      </rPr>
      <t>Tabulka č. 31:</t>
    </r>
    <r>
      <rPr>
        <i/>
        <sz val="10"/>
        <color theme="1"/>
        <rFont val="Arial"/>
        <family val="2"/>
        <charset val="238"/>
      </rPr>
      <t xml:space="preserve"> Předpokládaný vývoj spotřeby elektřiny velkých průmyslových spotřebitelů energie (2016)</t>
    </r>
  </si>
  <si>
    <r>
      <rPr>
        <b/>
        <sz val="10"/>
        <color theme="1"/>
        <rFont val="Arial"/>
        <family val="2"/>
        <charset val="238"/>
      </rPr>
      <t>Tabulka č. 30:</t>
    </r>
    <r>
      <rPr>
        <i/>
        <sz val="10"/>
        <color theme="1"/>
        <rFont val="Arial"/>
        <family val="2"/>
        <charset val="238"/>
      </rPr>
      <t xml:space="preserve"> Spotřeba a výroba elektřiny a spotřeba paliv velkých průmyslových spotřebitelů energie (2016)</t>
    </r>
  </si>
  <si>
    <t>Lokalita (ORP)</t>
  </si>
  <si>
    <t>Plocha s překročeným IL</t>
  </si>
  <si>
    <t>[-]</t>
  </si>
  <si>
    <t>[%]</t>
  </si>
  <si>
    <t>roční průměr &gt; 1 ng.m‑3</t>
  </si>
  <si>
    <t>BaP</t>
  </si>
  <si>
    <t>max. denní 8h klouzavý průměr &gt; 120 µg.m‑3</t>
  </si>
  <si>
    <r>
      <t>O</t>
    </r>
    <r>
      <rPr>
        <vertAlign val="subscript"/>
        <sz val="10"/>
        <color rgb="FF000000"/>
        <rFont val="Arial"/>
        <family val="2"/>
        <charset val="238"/>
      </rPr>
      <t>3</t>
    </r>
  </si>
  <si>
    <t>36. max. 24h průměr &gt; 50 µg.m‑3</t>
  </si>
  <si>
    <r>
      <t>PM</t>
    </r>
    <r>
      <rPr>
        <vertAlign val="subscript"/>
        <sz val="10"/>
        <color rgb="FF000000"/>
        <rFont val="Arial"/>
        <family val="2"/>
        <charset val="238"/>
      </rPr>
      <t>10</t>
    </r>
  </si>
  <si>
    <r>
      <rPr>
        <b/>
        <sz val="10"/>
        <color theme="1"/>
        <rFont val="Arial"/>
        <family val="2"/>
        <charset val="238"/>
      </rPr>
      <t>Tabulka č. 43:</t>
    </r>
    <r>
      <rPr>
        <i/>
        <sz val="10"/>
        <color theme="1"/>
        <rFont val="Arial"/>
        <family val="2"/>
        <charset val="238"/>
      </rPr>
      <t xml:space="preserve"> Přehled lokalit s překročenými imisními limity (2016)</t>
    </r>
  </si>
  <si>
    <r>
      <rPr>
        <b/>
        <sz val="10"/>
        <color theme="1"/>
        <rFont val="Arial"/>
        <family val="2"/>
        <charset val="238"/>
      </rPr>
      <t>Tabulka č. 44:</t>
    </r>
    <r>
      <rPr>
        <i/>
        <sz val="10"/>
        <color theme="1"/>
        <rFont val="Arial"/>
        <family val="2"/>
        <charset val="238"/>
      </rPr>
      <t xml:space="preserve"> Provedené investice do rozvoje a obnovy elektrizační soustavy (2010 - 2017)</t>
    </r>
  </si>
  <si>
    <t>Snížení energetické náročnosti a využití OZE pro vytápění Věznice Příbram</t>
  </si>
  <si>
    <t>Snížení energetické náročnosti III ZŠ Neratovice</t>
  </si>
  <si>
    <t>Zateplení objektů školy - SOŠ a SOU Nymburk</t>
  </si>
  <si>
    <t>Střední odborná škola a Střední odborné učiliště, Nymburk, V Kolonii 1804</t>
  </si>
  <si>
    <t>Snížení energetické náročnosti objektu budovy I a E nemocnice Příbram</t>
  </si>
  <si>
    <t>Oblastní nemocnice Příbram, a.s.</t>
  </si>
  <si>
    <t>Integrovaná střední škola technická, Benešov, Černoleská 1997</t>
  </si>
  <si>
    <t>Snížení energetické náročnosti komplexu budov ISŠT Benešov</t>
  </si>
  <si>
    <t>Zateplení ZŠ Jana Palacha v Kutné Hoře</t>
  </si>
  <si>
    <t>Zateplení objektu Základní školy Slaný, Rabasova 821</t>
  </si>
  <si>
    <t>Dubno</t>
  </si>
  <si>
    <t>Redukce energetické náročnosti areálu SOŠ a SOU Dubno</t>
  </si>
  <si>
    <t>Snížení energetické náročnosti areálu ZŠ Václava Havla v Poděbradech</t>
  </si>
  <si>
    <t>Snížení energetické náročnosti budovy ZŠ Bezručova v Kolíně</t>
  </si>
  <si>
    <t>Projekt snížení energetické náročnosti objektu 3. ZŠ Rakovník</t>
  </si>
  <si>
    <t>Zateplení objektů SOŠ a SOU Beroun - Hlinky</t>
  </si>
  <si>
    <t>Střední odborná škola a Střední odborné učiliště, Beroun - Hlinky, Okružní 1404</t>
  </si>
  <si>
    <t>Realizace úspor energie ZŠ J. Matiegky č.p. 2817 v Mělníku</t>
  </si>
  <si>
    <t>Snížení energetické náročnosti budovy Pentagonu</t>
  </si>
  <si>
    <t>Realizace energetických úspor v areálu Základní a mateřské školy ve městě Sázava</t>
  </si>
  <si>
    <t>II. ZŠ Preislerova - zateplení</t>
  </si>
  <si>
    <t>Zateplení objektů 1. základní školy v Hořovicích včetně výměny oken - pavilony 1,2,4,5,6</t>
  </si>
  <si>
    <t>Snížení energetické náročnosti budovy ZŠ Jilemnického 1152</t>
  </si>
  <si>
    <t>Městský soud v Praze</t>
  </si>
  <si>
    <t>Snížení energetické náročnosti administrativního komplexu MSp - areál Hostivice</t>
  </si>
  <si>
    <t>Hostivice</t>
  </si>
  <si>
    <t>Snížení energetické náročnosti budovy Městské nemocnice Čáslav</t>
  </si>
  <si>
    <t>Realizace energetických úspor ve školních objektech - areál v ul. Bratří Čapků</t>
  </si>
  <si>
    <t>Dolní Bousov</t>
  </si>
  <si>
    <t>Zateplení MÚ Dolní Bousov</t>
  </si>
  <si>
    <t>Zateplení budov v majetku Města Nymburk - Poliklinika</t>
  </si>
  <si>
    <t>Snížení energetické náročnosti budovy ZŠ, Václavkova 1040, Mladá Boleslav</t>
  </si>
  <si>
    <t>Mšeno</t>
  </si>
  <si>
    <t>Snížení energetické náročnosti ZŠ Mšeno</t>
  </si>
  <si>
    <t>Plavecký bazén, ulice Cukrovar 1089, Kralupy nad Vltavou - zateplení budovy</t>
  </si>
  <si>
    <t>Snížení energetické náročnosti pavilonu 6 Neurologie ONMB, Mladá Boleslav</t>
  </si>
  <si>
    <t>Oblastní nemocnice Mladá Boleslav, a.s., nemocnice Středočeského kraje</t>
  </si>
  <si>
    <t>Snížení energetické náročnosti budovy ZŠ, Dukelská 1112, Mladá Boleslav</t>
  </si>
  <si>
    <t>Statutární Mladá Boleslav</t>
  </si>
  <si>
    <t>Zateplení souboru budov - SO 01 Dukelská 1818, Benešov</t>
  </si>
  <si>
    <t>Zlepšení tepelně technických vlastností objektů ZŠ Masarykova</t>
  </si>
  <si>
    <t>Snížení energetické náročnosti budovy MŠ Jeronýmova v Kolíně</t>
  </si>
  <si>
    <t>Uhlířské Janovice</t>
  </si>
  <si>
    <t>Snížení energetické náročnosti budovy ZŠ Uhlířské Janovice v ulici Komenského</t>
  </si>
  <si>
    <t>Snížení energetické náročnosti budovy ZŠ, Václavkova 1082, Mladá Boleslav</t>
  </si>
  <si>
    <t>Zateplení objektu SPŠS a JŠ v Kolíně</t>
  </si>
  <si>
    <t>Střední průmyslová škola strojírenská a Jazyková škola s právem státní jazykové zkoušky, Kolín IV, Heverova 191</t>
  </si>
  <si>
    <t>Rekonstrukce budovy gymnázia a snížení energetické náročnosti provozu</t>
  </si>
  <si>
    <t>Gymnázium Karla Čapka, Dobříš, Školní 1530</t>
  </si>
  <si>
    <t>Snížení energetické náročnosti objektů Domova s pečovatelskou službou v Kutné Hoře</t>
  </si>
  <si>
    <t>Snížení energetické náročnosti Kulturního domu v Kolíně</t>
  </si>
  <si>
    <t>Lužná</t>
  </si>
  <si>
    <t>Snížení energetické náročnosti objektu ZŠ Lužná</t>
  </si>
  <si>
    <t>Líbeznice</t>
  </si>
  <si>
    <t>Instalace OZE a Snížení energetické náročnosti budovy ZŠ Líbeznice</t>
  </si>
  <si>
    <t>Zateplení ZŠ Severní Vlašim</t>
  </si>
  <si>
    <t>Stavební úpravy-výměna oken, zateplení fasády a zateplení půdních prostor objektu Gymnázia v Říčanech</t>
  </si>
  <si>
    <t>Gymnázium, Říčany, Komenského náměstí 1/1280</t>
  </si>
  <si>
    <t>Snížení energetické náročnosti objektu čp. 51</t>
  </si>
  <si>
    <t>Zateplení budov v majetku Města Nymburk - ZŠ R.A.F.</t>
  </si>
  <si>
    <t>Kamýk nad Vltavou</t>
  </si>
  <si>
    <t>Rekonstrukce uhelné kotelny na spalování biomasy a zateplení objektu v areálu Základní školy Kamýk nad Vltavou</t>
  </si>
  <si>
    <t>Poliklinika Březnice - snižování spotřeby energie</t>
  </si>
  <si>
    <t>Stavební úpravy Základní školy Dobříš, Školní 1035 v Dobříši</t>
  </si>
  <si>
    <t>ŠS CS Jíloviště - zateplení obálky objektů</t>
  </si>
  <si>
    <t>Generální ředitelství cel</t>
  </si>
  <si>
    <t>Snížení energetické náročnosti objektu sportovní haly u plaveckého bazénu v Kralupech nad Vltavou</t>
  </si>
  <si>
    <t>Zateplení souboru budov - SO 02 Jiráskova 888, Benešov</t>
  </si>
  <si>
    <t>Základní škola Březnice-Zlepšení tepelně technických vlastností</t>
  </si>
  <si>
    <t>Realizace energetických úspor DPS ul. Brodská</t>
  </si>
  <si>
    <t>Bezno</t>
  </si>
  <si>
    <t>Základní škola Bezno - zateplení</t>
  </si>
  <si>
    <t>Snížení energetické náročnosti budovy ZŠ T.G.M. v ulici Žižkova, Poděbrady</t>
  </si>
  <si>
    <t>Zateplení budov MŠ a ZŠ v Kralupech nad Vltavou, část 2</t>
  </si>
  <si>
    <t>Realizace energetických úspor v objektu ZŠ Příbram - Březové Hory</t>
  </si>
  <si>
    <t>Kamenice</t>
  </si>
  <si>
    <t>Snížení energetické náročnosti budovy OÚ Kamenice</t>
  </si>
  <si>
    <t>Broumy</t>
  </si>
  <si>
    <t>ZŠ Broumy - Zlepšení tepelně technických vlastností budov s doplněním OZE</t>
  </si>
  <si>
    <t>Zajištění energetických úspor ZŠ Votice</t>
  </si>
  <si>
    <t>RUDNÁ</t>
  </si>
  <si>
    <t>Stavební úpravy objektu ZŠ</t>
  </si>
  <si>
    <t>Zateplení budovy dílen</t>
  </si>
  <si>
    <t>Odborné učiliště, Praktická škola, Základní škola a Mateřská škola Příbram IV, příspěvková organizace</t>
  </si>
  <si>
    <t>Ovčáry</t>
  </si>
  <si>
    <t>Snížení energetické náročnosti víceúčelové budovy v obci Ovčáry</t>
  </si>
  <si>
    <t>Změna lokálního zdroje tepla a zateplení budovy školy a tělocvičny</t>
  </si>
  <si>
    <t>Snížení energetické náročnosti základní školy v Odoleně Vodě</t>
  </si>
  <si>
    <t>Sedlec-Prčice</t>
  </si>
  <si>
    <t>Zajištění energetických úspor ZŠ Sedlec-Prčice</t>
  </si>
  <si>
    <t>Velký Osek</t>
  </si>
  <si>
    <t>Snížení energetické náročnosti budovy ZŠ Velký Osek</t>
  </si>
  <si>
    <t>Snížení energetické náročnosti budovy MŠ Masarykova v Kolíně</t>
  </si>
  <si>
    <t>Šanov</t>
  </si>
  <si>
    <t>Zateplení a výměna zdroje ZŠ a MŠ Šanov</t>
  </si>
  <si>
    <t>Zateplení ZŠ</t>
  </si>
  <si>
    <t>Mnichovice</t>
  </si>
  <si>
    <t>Zateplení ZŠ T.G. Masaryka v Mnichovicích</t>
  </si>
  <si>
    <t>Snížení energetické náročnosti objektu Domova důchodců Kolín</t>
  </si>
  <si>
    <t>Snížení energetické náročnosti budov MŠ 17. listopadu v Kutné Hoře</t>
  </si>
  <si>
    <t>Snížení energetické náročnosti Haly BIOS, Mělník</t>
  </si>
  <si>
    <t>Lužec nad Vltavou</t>
  </si>
  <si>
    <t>Snížení energetické náročnosti ZŠ Lužec nad Vltavou, ul. 1 máje č.p.4</t>
  </si>
  <si>
    <t>Zateplení Základní školy T. G. Masaryka, Dolní Bousov</t>
  </si>
  <si>
    <t>Snížení energetické náročnosti objektu č.p. 77 v Jesenici</t>
  </si>
  <si>
    <t>Hudlice</t>
  </si>
  <si>
    <t>Snížení energetické náročnosti budovy ZŠ Hudlice</t>
  </si>
  <si>
    <t>Hvožďany</t>
  </si>
  <si>
    <t>Snížení energetické náročnosti areálu ZŠ a MŠ - Hvožďany</t>
  </si>
  <si>
    <t>Snížení energetické náročnosti objektu MŠ v Zátiší</t>
  </si>
  <si>
    <t>Snížení energetické náročnosti MŠ Pod Vrchem, Mělník</t>
  </si>
  <si>
    <t>Snížení energetické náročnosti budovy ZŠ Třebízského v Uhlířských Janovicích</t>
  </si>
  <si>
    <t>Městec Králové</t>
  </si>
  <si>
    <t>Zateplení ZŠ ul. Bezručova v Městci Králové</t>
  </si>
  <si>
    <t>Byšice</t>
  </si>
  <si>
    <t>Snížení energetické náročnosti budovy MŠ Byšice</t>
  </si>
  <si>
    <t>Stavební úpravy hlavní budovy, výměna oken a zateplení ZŠ Pečky</t>
  </si>
  <si>
    <t>Snížení energetické náročnosti objektu kulturního domu "KaSS"</t>
  </si>
  <si>
    <t>Hluboš</t>
  </si>
  <si>
    <t>Realizace úspor energií objektu dílen SOU Hluboš</t>
  </si>
  <si>
    <t>Střední odborné učiliště, Hluboš 178</t>
  </si>
  <si>
    <t>Milín</t>
  </si>
  <si>
    <t>Snížení energetické náročnosti základní školy Milín</t>
  </si>
  <si>
    <t>Zateplení a výměna výplní otvorů "Základní škola v Klecanech"</t>
  </si>
  <si>
    <t>KRÁLŮV DVŮR</t>
  </si>
  <si>
    <t>Snížení energetické náročnosti ZŠ Jungmannova</t>
  </si>
  <si>
    <t>Vybudování tepelných zdrojů s využitím OZE v administrativním komplexu MSP - areál Hostivice</t>
  </si>
  <si>
    <t>Zateplení budov v majetku Města Nymburk - MŠ Karla Čapka</t>
  </si>
  <si>
    <t>Zateplení objektu Mateřské školy Slaný, Vítězná 1578</t>
  </si>
  <si>
    <t>Červené Pečky</t>
  </si>
  <si>
    <t>Zateplení Základní školy Červené Pečky</t>
  </si>
  <si>
    <t>Kostelec nad Labem</t>
  </si>
  <si>
    <t>Snížení energetické náročnosti budovy základní školy v Kostelci nad Labem</t>
  </si>
  <si>
    <t>Cerhenice</t>
  </si>
  <si>
    <t>Zlepšení tepelně technických vlastností objektu OÚ, MŠ, ŠJ Cerhenice</t>
  </si>
  <si>
    <t>Snížení energetické náročnosti objektu Haly BIOS Nové Strašecí</t>
  </si>
  <si>
    <t>Snížení energetické náročnosti objektu obecního úřadu čp. 303 v Jesenici</t>
  </si>
  <si>
    <t>Žehušice</t>
  </si>
  <si>
    <t>Zateplení ZŠ J. V. Sticha - Punta Žehušice čp. 190</t>
  </si>
  <si>
    <t>Stavební úpravy (modernizace) sportovního areálu Zdice</t>
  </si>
  <si>
    <t>Zateplení ZŠ a MŠ JÍLOVÉ U PRAHY</t>
  </si>
  <si>
    <t>Snížení energetické náročnosti budovy mateřské školy v Týnci nad Sázavou</t>
  </si>
  <si>
    <t>Snížení energetické náročnosti objektu ZŠ Praktická v Kralupech nad Vltavou</t>
  </si>
  <si>
    <t>Lány</t>
  </si>
  <si>
    <t>Zateplení a rekonstrukce budovy Základní školy Lány - instalace tepelných čerpadel</t>
  </si>
  <si>
    <t>Řevničov</t>
  </si>
  <si>
    <t>Zateplení ZŠ Řevničov</t>
  </si>
  <si>
    <t>Jince</t>
  </si>
  <si>
    <t>Základní škola Instalace OZE</t>
  </si>
  <si>
    <t>Chotětov</t>
  </si>
  <si>
    <t>Snížení energetické náročnosti Úřadu městyse v Chotětově</t>
  </si>
  <si>
    <t xml:space="preserve"> Poříčí nad Sázavou</t>
  </si>
  <si>
    <t>Snižování spotřeby energie v ZŠ Poříčí nad Sázavou</t>
  </si>
  <si>
    <t>Krásná Hora nad Vltavou</t>
  </si>
  <si>
    <t>Změna zdroje vytápění a zateplení ZŠ v Krásné Hoře nad Vltavou</t>
  </si>
  <si>
    <t>Snížení energetické náročnosti budovy MŠ - Čelákovice</t>
  </si>
  <si>
    <t>Zateplení - MŠ Kladno</t>
  </si>
  <si>
    <t>Snížení energetické náročnosti objektu ZŠ Prokopa Velikého v Kolíně</t>
  </si>
  <si>
    <t>Buštěhrad</t>
  </si>
  <si>
    <t>Snížování spotřeby energie v ZŠ Buštěhrad</t>
  </si>
  <si>
    <t>Zateplení objektu MÚ Úvaly Riegrova 897</t>
  </si>
  <si>
    <t>Zateplení budov MŠ a ZŠ v Kralupech nad Vltavou, část 1</t>
  </si>
  <si>
    <t>Snížení energetické náročnosti budovy Sokolovny Bakov nad Jizerou</t>
  </si>
  <si>
    <t>Koleč</t>
  </si>
  <si>
    <t>Zateplení KD s hospodou v obci Koleč</t>
  </si>
  <si>
    <t>Realizace energetických úspor ve školním objektu, ul. Dlouhá 163</t>
  </si>
  <si>
    <t>Střední odborná škola a Střední odborné učiliště, Neratovice, Školní 664</t>
  </si>
  <si>
    <t>Zateplení objektu Školní 664 - SOŠ a SOU Neratovice</t>
  </si>
  <si>
    <t>Snížení energetické náročnosti budovy DPS Plzeňská č. p. 405 a č. p. 36</t>
  </si>
  <si>
    <t>Zateplení budovy ZŠ ul. Komenského Zdice</t>
  </si>
  <si>
    <t>Zlepšení tepelně technických vlastností objektů MŠ Bezručova</t>
  </si>
  <si>
    <t>Snížení energetické náročnosti sportovní haly v Říčanech</t>
  </si>
  <si>
    <t>Libušín</t>
  </si>
  <si>
    <t>Snížení energetické náročnosti objektu ZŠ Komenského, Libušín</t>
  </si>
  <si>
    <t>Snížení energetické náročnosti objektu B polikliniky v Novém Strašecí</t>
  </si>
  <si>
    <t>Zateplení a tepelné čerpadlo -MŠ Chotětov</t>
  </si>
  <si>
    <t>Realizace úspor energie sokolovny TJ Sokol Dobřichovice</t>
  </si>
  <si>
    <t>Snížení energetické náročnosti MŠ Králův Dvůr - Pod Hájem</t>
  </si>
  <si>
    <t>SH Kouřim - realizace úspor energií</t>
  </si>
  <si>
    <t>MŠ Drašarova Beroun - zateplení</t>
  </si>
  <si>
    <t>Snížení energetické náročnosti pavilonu 4 Interna ONMB, Mladá Boleslav</t>
  </si>
  <si>
    <t>Pyšely</t>
  </si>
  <si>
    <t>Realizace úspor energie ZŠ T.G.M. Pyšely</t>
  </si>
  <si>
    <t>PYŠELY</t>
  </si>
  <si>
    <t>Snížení energetické náročnosti ZŠ Načeradec</t>
  </si>
  <si>
    <t>Realizace úspor energie - MŠ ulice Riegrova 1621, 250 01 Brandýs n. L - Stará Boleslav</t>
  </si>
  <si>
    <t>Zateplení ZŠ Všetaty, Komenského 375</t>
  </si>
  <si>
    <t>Snížení energetické náročnosti objektu ZŠ 28. října, Kralupy nad Vltavou</t>
  </si>
  <si>
    <t>Snížení energetické náročnosti budovy - Městské kulturní středisko Říčany</t>
  </si>
  <si>
    <t>TJ Sokol Kostelec nad Černými Lesy - zateplení sokolovny</t>
  </si>
  <si>
    <t>Snížení energetické náročnosti budovy č. p. 1034, Neratovice</t>
  </si>
  <si>
    <t>Zdislavice</t>
  </si>
  <si>
    <t>Snížení energetické náročnosti budovy ZŠ Zdislavice - č. p. 100</t>
  </si>
  <si>
    <t>Snížení energetické náročnosti objektu zdravotního střediska v Jesenici</t>
  </si>
  <si>
    <t>Louňovice pod Blaníkem</t>
  </si>
  <si>
    <t>Snížení energetické náročnosti ZŠ a MŠ v Louňovicích pod Blaníkem</t>
  </si>
  <si>
    <t>Mělnické Vtelno</t>
  </si>
  <si>
    <t>Instalace OZE a snížení energetické náročnosti MŠ, ZŠ Mělnické Vtelno</t>
  </si>
  <si>
    <t>Komárov</t>
  </si>
  <si>
    <t>Snižování spotřeby energie v budově MŠ Komárov</t>
  </si>
  <si>
    <t>Snižování spotřeby energie v budově DPS Komárov</t>
  </si>
  <si>
    <t>Hvozdnice</t>
  </si>
  <si>
    <t>Zateplení a výměna zdroje tepla kulturního domu, Hvozdnice.</t>
  </si>
  <si>
    <t>Zateplení budovy ZŠ v Žižkově ulici, Zdice</t>
  </si>
  <si>
    <t>ČERNOŠICE</t>
  </si>
  <si>
    <t>Zateplení objektu MŠ Karlická v Černošicích</t>
  </si>
  <si>
    <t>Střední odborná škola stavební a Střední odborné učiliště stavební, Kolín II, Pražská 112</t>
  </si>
  <si>
    <t>Snížení energetické náročnosti SOŠ SOU stavební Kolín, budova kovo</t>
  </si>
  <si>
    <t>Čerčany</t>
  </si>
  <si>
    <t>Zateplení ZŠ Čerčany - II. etapa - Stará budova</t>
  </si>
  <si>
    <t>Využití odpadního tepla pro provoz veřejného koupaliště v Kutné Hoře</t>
  </si>
  <si>
    <t>Snížení energetické náročnosti Masarykovy školy, Lysá nad Labem</t>
  </si>
  <si>
    <t>Lubná</t>
  </si>
  <si>
    <t>Zateplení kulturního domu a školní jídelny, Lubná</t>
  </si>
  <si>
    <t>LUBNÁ</t>
  </si>
  <si>
    <t>Realizace energetických úspor - Mateřská škola Školní, Příbram VIII</t>
  </si>
  <si>
    <t>ŘEVNICE</t>
  </si>
  <si>
    <t>Zateplení budovy základní školy v Řevnicích č.p. 600</t>
  </si>
  <si>
    <t>Snížení energetické náročnosti MŠ Mšeno</t>
  </si>
  <si>
    <t>Snížení energetické náročnosti objektu Mateřská škola Průběžná, Rakovník</t>
  </si>
  <si>
    <t>Trhový Štěpánov</t>
  </si>
  <si>
    <t>Úspora energií pro MŠ Trhový Štěpánov</t>
  </si>
  <si>
    <t>Zateplení pavilonu G nemocnice Český Brod, č.p.297</t>
  </si>
  <si>
    <t>Tmaň</t>
  </si>
  <si>
    <t>Zateplení ZŠ a MŠ Tmaň</t>
  </si>
  <si>
    <t>Benátky nad Jizerou</t>
  </si>
  <si>
    <t>Zateplení multifunkčního centra, č.p. 655, Benátky nad Jizerou</t>
  </si>
  <si>
    <t>Snížení energetické náročnosti MŠ U Rybiček</t>
  </si>
  <si>
    <t>Zatepleni bývalého internátu a přistavby SZS Nemocnice R a S Benešov</t>
  </si>
  <si>
    <t>Nemocnice Rudolfa a Stefanie Benešov, a.s., nemocnice Středočeského kraje</t>
  </si>
  <si>
    <t>Snížení energetické náročnosti Zdravotního střediska Nový Knín</t>
  </si>
  <si>
    <t>Snížení energetické náročnosti budovy ubytovny Havlíčkova 1308, Mladá Boleslav</t>
  </si>
  <si>
    <t>Snížení energetické náročnosti objektu policie ČR - Územního odboru Kladno</t>
  </si>
  <si>
    <t>Snížení energetické náročnosti mateřské školy V Parku Rakovník</t>
  </si>
  <si>
    <t>Malý Újezd</t>
  </si>
  <si>
    <t>Snížení energetické náročnosti ZŠ a MŠ Malý Újezd</t>
  </si>
  <si>
    <t>Jinočany</t>
  </si>
  <si>
    <t>Snížení energetické náročnosti budovy ZŠ Jinočany</t>
  </si>
  <si>
    <t>JINOČANY</t>
  </si>
  <si>
    <t>Snížení energetické náročnosti ZŠ Václava Havla v Kralupech nad Vltavou</t>
  </si>
  <si>
    <t>Otvovice</t>
  </si>
  <si>
    <t>Zateplení DPS v obci Otvovice</t>
  </si>
  <si>
    <t>Zateplení ZŠ Žitomířská, č.p. 885, Český Brod</t>
  </si>
  <si>
    <t>Snížení energetické náročnosti budov mateřské školy Klicperova Rakovník</t>
  </si>
  <si>
    <t>Zateplení MŠ</t>
  </si>
  <si>
    <t>Snížení energetické náročnosti SOŠ SOU stavební Kolín, správní budova, budova truhlárny</t>
  </si>
  <si>
    <t>Zateplení sportovních kabin č.p.497, Řevničov</t>
  </si>
  <si>
    <t>Zateplení a výměna otvorových výplní tělocvičny ZŠ Na Výsluní Brandýs nad Labem</t>
  </si>
  <si>
    <t>Městská nemocnice Městec Králové a.s.</t>
  </si>
  <si>
    <t>Snížení energetické náročnosti objektu následné péče v areálu nemocnice v Městci Králové</t>
  </si>
  <si>
    <t>Zateplení budovy městské polikliniky v Dobříši</t>
  </si>
  <si>
    <t>Domov Hostomice - Zátor, poskytovatel sociálních služeb</t>
  </si>
  <si>
    <t>Zateplení objektu - Domov Hostomice-Zátor</t>
  </si>
  <si>
    <t>Hostomice</t>
  </si>
  <si>
    <t>ZATEPLENÍ OBVODOVÝCH STĚN A STŘECH OBJEKTU DOMOV VE VLAŠIMI - POSkYTOVATEL SOCIÁLNÍCH SLUŽEB</t>
  </si>
  <si>
    <t>Domov ve Vlašimi, poskytovatel sociálních služeb</t>
  </si>
  <si>
    <t>Bělá pod Bezdězem</t>
  </si>
  <si>
    <t>Instalace OZE a snížení energetické náročnosti MŠ Bělá pod Bezdězem</t>
  </si>
  <si>
    <t>Sportovní klub LTC Kolín-Tenis club</t>
  </si>
  <si>
    <t>Snížení energetické náročnosti budovy Sportovního klubu LTC Kolín</t>
  </si>
  <si>
    <t>Nedomice</t>
  </si>
  <si>
    <t>Snížení energetické náročnosti budovy ZŠ a OÚ v obci Nedomice</t>
  </si>
  <si>
    <t>Velký Borek</t>
  </si>
  <si>
    <t>Zateplení MŠ Velký Borek,2015</t>
  </si>
  <si>
    <t>Lidice</t>
  </si>
  <si>
    <t>Zateplení obecního úřadu Lidice</t>
  </si>
  <si>
    <t>Energetické úpravy zdravotního střediska Plaňany</t>
  </si>
  <si>
    <t>Snížení energetické náročnosti objektu MŠ Kaštánek, Neratovice</t>
  </si>
  <si>
    <t>Kolešovice</t>
  </si>
  <si>
    <t>Zateplení ZŠ Kolešovice</t>
  </si>
  <si>
    <t>Ruda</t>
  </si>
  <si>
    <t>Zateplení, výměna oken a výměna otopné soustavy v KD v obci Ruda</t>
  </si>
  <si>
    <t>Březno</t>
  </si>
  <si>
    <t>Březno, základní škola - zlepšení tepelně - technických parametrů obvodových konstrukcí</t>
  </si>
  <si>
    <t>Snížení energetické náročnosti budovy MŠ Chelčického v Kolíně</t>
  </si>
  <si>
    <t>Bystřice</t>
  </si>
  <si>
    <t>Zdravotní středisko, lékárna a byty s PS</t>
  </si>
  <si>
    <t>Tělovýchovná jednota TATRAN Kostelec nad Černými lesy</t>
  </si>
  <si>
    <t>Zateplení sportovní haly v TJ Tatran Kostelec nad Černými lesy</t>
  </si>
  <si>
    <t>Konětopy</t>
  </si>
  <si>
    <t>Rekonstrukce a zateplení obecní hospody Konětopy</t>
  </si>
  <si>
    <t>ČD Cargo, a.s.</t>
  </si>
  <si>
    <t>Energetické úspory objektu budov OKV Nymburk</t>
  </si>
  <si>
    <t>Činěves</t>
  </si>
  <si>
    <t>Zateplení MŠ Činěves</t>
  </si>
  <si>
    <t>Zásmuky</t>
  </si>
  <si>
    <t>Snížení energetické náročnosti budovy Mateřské školy Zásmuky</t>
  </si>
  <si>
    <t>Snížení energetické náročnosti budovy MŠ U Slunečních hodin v Říčanech</t>
  </si>
  <si>
    <t>Snížení energetické náročnosti Základní umělecké školy a Tělocvičny v areálu Základní školy v Klecanech</t>
  </si>
  <si>
    <t>Snížení energetické náročnosti nové budovy ZŠ Sokolovská, Mnichovo Hradiště</t>
  </si>
  <si>
    <t>Vrané nad Vltavou</t>
  </si>
  <si>
    <t>Zateplení objektu ZŠ</t>
  </si>
  <si>
    <t>Netvořice</t>
  </si>
  <si>
    <t>Snížení energetické náročnosti ZŠ s tělocvičnou, Městys Netvořice</t>
  </si>
  <si>
    <t>Snížení energetické náročnosti objektu objektu MŠ Bezno</t>
  </si>
  <si>
    <t>Dolní Kralovice</t>
  </si>
  <si>
    <t>Kulturní dům - Společenský sál Dolní Kralovice</t>
  </si>
  <si>
    <t>Malešov</t>
  </si>
  <si>
    <t>Zateplení a výměna zdroje ZŠ v Malešově</t>
  </si>
  <si>
    <t>Vlastějovice</t>
  </si>
  <si>
    <t>Snížení energetické náročnosti MŠ a instalace OZE</t>
  </si>
  <si>
    <t>Snížení energetické náročnosti budovy ZŠ Poříčany</t>
  </si>
  <si>
    <t>Snížení energetické náročnosti budovy Úřadu práce v Kralupech nad Vltavou</t>
  </si>
  <si>
    <t>Ledce</t>
  </si>
  <si>
    <t>Rekonstrukce restaurace se sálem v Ledcích</t>
  </si>
  <si>
    <t>Snížení energetické náročnosti budovy MŠ Velký Osek</t>
  </si>
  <si>
    <t>Projekt zateplení a výměny otvorových výplní u budovy č.p. 54, ul. Pionýrů, ZŠ a MŠ Milovice</t>
  </si>
  <si>
    <t>Zateplení objektu 1. základní školy v Hořovicích včetně výměny oken - pavilon 3</t>
  </si>
  <si>
    <t>Ratboř</t>
  </si>
  <si>
    <t>Zateplení mateřské školy v Ratboři</t>
  </si>
  <si>
    <t>Potěhy</t>
  </si>
  <si>
    <t>Zateplení ZŠ Potěhy</t>
  </si>
  <si>
    <t>Snižování spotřeby energie v 5.MŠ v Sedlčanech</t>
  </si>
  <si>
    <t>Snížení energetické náročnosti MŠ Bakov nad Jizerou</t>
  </si>
  <si>
    <t>Zlepšení tepelně technických vlastností budovy MŠ K. Čapka</t>
  </si>
  <si>
    <t>Kostelní Lhota</t>
  </si>
  <si>
    <t>STAVEBNÍ ÚPRAVY A DOSTAVBA MATEŘSKÉ ŚKOLY V KOSTELNI LHOTĚ</t>
  </si>
  <si>
    <t>Realizace energetických úspor DPS ul. Průběžná 143, Příbram III</t>
  </si>
  <si>
    <t>Kondrac</t>
  </si>
  <si>
    <t>Snížení energetické náročnosti budovy obecního úřadu Kondrac</t>
  </si>
  <si>
    <t>Zateplení Mateřské školy Benešova II</t>
  </si>
  <si>
    <t>Veltruby</t>
  </si>
  <si>
    <t>Snížení energetické náročnosti objektru MŠ Veltruby</t>
  </si>
  <si>
    <t>Projekt zateplení svislého obvodového pláště a zateplení střechy budovy MŠ Dukelská 320, Milovice</t>
  </si>
  <si>
    <t>Kněžmost</t>
  </si>
  <si>
    <t>Zateplení budovy MŠ v Kněžmostě</t>
  </si>
  <si>
    <t>Rpety</t>
  </si>
  <si>
    <t>Zateplení KD Rpety</t>
  </si>
  <si>
    <t>Zdětín</t>
  </si>
  <si>
    <t>Snížení energetické náročnosti budovy obecního úřadu a mateřské školy v obci Zdětín</t>
  </si>
  <si>
    <t>Zbraslavice</t>
  </si>
  <si>
    <t>Energetická opatření objektu tělocvičny ve Zbraslavicích</t>
  </si>
  <si>
    <t>MŠ Sokolská 1313</t>
  </si>
  <si>
    <t>Snížení energetické náročnosti budovy 2. Mateřské školy Jaroslava Šípka (č.p. 347) ve Stochově</t>
  </si>
  <si>
    <t>Snížení energetické náročnosti MŠ Hamplova</t>
  </si>
  <si>
    <t>Zateplení fasády a výměna oken budovy Kina Miloše Formana Čáslav</t>
  </si>
  <si>
    <t>Býchory</t>
  </si>
  <si>
    <t>Snížení energetické náročnosti budovy ZŠ Býchory</t>
  </si>
  <si>
    <t>Starý Kolín</t>
  </si>
  <si>
    <t>Realizace úsporných opatření v objektu ZŠ</t>
  </si>
  <si>
    <t>Klučenice</t>
  </si>
  <si>
    <t>Snížení energetické náročnosti ZŠ Klučenice</t>
  </si>
  <si>
    <t>Žleby</t>
  </si>
  <si>
    <t>Zateplení budovy mateřské školy č.p. 429, Žleby</t>
  </si>
  <si>
    <t>Obříství</t>
  </si>
  <si>
    <t>Zateplení ZŠ a MŠ v obci Obříství</t>
  </si>
  <si>
    <t>Kostelní Hlavno</t>
  </si>
  <si>
    <t>Snížení energetické náročnosti budovy ZŠ Kostelní Hlavno</t>
  </si>
  <si>
    <t>BŘEZINA</t>
  </si>
  <si>
    <t>Březina, mateřská škola-zlepšení tepelně-technických parametrů obvod. konstrukcí, úprava UT</t>
  </si>
  <si>
    <t>Březina</t>
  </si>
  <si>
    <t>Snížení energetické náročnosti budovy bývalé cihelny, Kutná Hora, zázemí technických služeb</t>
  </si>
  <si>
    <t>Zateplení objektu MŠ Dukelská, Benešov</t>
  </si>
  <si>
    <t>Realizace energetických úspor v areálu "Mateřské školy v Klecanech"</t>
  </si>
  <si>
    <t>Snížení energetické náročnosti OÚ Jinočany</t>
  </si>
  <si>
    <t>Zateplení budovy kina č.p.332 v Českém Brodě</t>
  </si>
  <si>
    <t>Snížení energetické náročnosti objektu Technických služeb města Poděbrady</t>
  </si>
  <si>
    <t>Zateplení budovy ZŠ Černošice, Mokropsy- budova B a C</t>
  </si>
  <si>
    <t>Instalace OZE a snížení energetické náročnosti budovy zdravotního střediska Líbeznice</t>
  </si>
  <si>
    <t>LÍBEZNICE</t>
  </si>
  <si>
    <t>Nižbor</t>
  </si>
  <si>
    <t>Zateplení Mateřské školy Nižbor</t>
  </si>
  <si>
    <t>Horoměřice</t>
  </si>
  <si>
    <t>Energetická opatření na budově ZŠ v Horoměřicích</t>
  </si>
  <si>
    <t>Realizace energetických úspor v objektu MŠ Klubíčko</t>
  </si>
  <si>
    <t>Velvary</t>
  </si>
  <si>
    <t>Snížení energetické náročnosti budovy sokolovny ve Velvarech</t>
  </si>
  <si>
    <t>Snížení energetické náročnosti budovy obecního úřadu Šestajovice</t>
  </si>
  <si>
    <t>Liběchov</t>
  </si>
  <si>
    <t>Město Liběchov - zateplení budovy základní školy</t>
  </si>
  <si>
    <t>Zateplení Základní školy Městec Králové</t>
  </si>
  <si>
    <t>Nová Ves I</t>
  </si>
  <si>
    <t>Snížení energetické náročnosti Základní školy v Nové Vsi I</t>
  </si>
  <si>
    <t>Zajištění energetických úspor DPS Votice</t>
  </si>
  <si>
    <t>Snížení energetické náročnosti domova seniorů Mšeno</t>
  </si>
  <si>
    <t>Velké Popovice</t>
  </si>
  <si>
    <t>Snížení energetické náročnosti budovy MŠ Smetanova ve Velkých Popovicích</t>
  </si>
  <si>
    <t>Rudná</t>
  </si>
  <si>
    <t>Stavební úpravy a zateplení objektů MŠ</t>
  </si>
  <si>
    <t>Snížení energetické náročnosti objektu Městyse Zdislavice</t>
  </si>
  <si>
    <t>Snížení energetické náročnosti mateřské školy Vinohrady Rakovník</t>
  </si>
  <si>
    <t>Rekonstrukce zdravotního střediska - úspory energie</t>
  </si>
  <si>
    <t>Snížení energetické náročnosti MŠ Čtyřlístek</t>
  </si>
  <si>
    <t>Mratín</t>
  </si>
  <si>
    <t>Snížení energetické náročnosti budovy OÚ Mratín</t>
  </si>
  <si>
    <t>MRATÍN</t>
  </si>
  <si>
    <t>Snížení energetické náročnosti objektu KS Lužec nad Vltavou</t>
  </si>
  <si>
    <t>Snížení energetické náročnosti MŠ U Lesíka v Novém Strašecí</t>
  </si>
  <si>
    <t>Realizace energetických úspor "Městská nemocnice Městec Králové"</t>
  </si>
  <si>
    <t>Snížení energetické náročnosti mateřské školy V Lukách Rakovník</t>
  </si>
  <si>
    <t>Tatce</t>
  </si>
  <si>
    <t>Snížení energetické náročnosti budovy ZŠ a MŠ Tatce</t>
  </si>
  <si>
    <t>Žehuň</t>
  </si>
  <si>
    <t>ZATEPLENÍ ZÁKLADNÍ A MATEŘSKÉ ŠKOLY V ŽEHUNI č.p. 80</t>
  </si>
  <si>
    <t>Tochovice</t>
  </si>
  <si>
    <t>Změna způsobu vytápění a zateplení MŠ Tochovice</t>
  </si>
  <si>
    <t>Pustověty</t>
  </si>
  <si>
    <t>Zateplení KD Pustověty</t>
  </si>
  <si>
    <t>Všenory</t>
  </si>
  <si>
    <t>Zateplení ZŠ v obci Všenory</t>
  </si>
  <si>
    <t>Snížení energetické náročnosti multifunkčního objektu</t>
  </si>
  <si>
    <t>Snížení energetické náročnosti objektu Labská č. p. 1104 v Poděbradech</t>
  </si>
  <si>
    <t>Zateplení a výměna otvorových výplní budovy MŠ Pražská v Brandýse nad Labem - Staré Boleslavi</t>
  </si>
  <si>
    <t>Polepy</t>
  </si>
  <si>
    <t>Zateplení Obecního domu č.p. 148 v Polepech</t>
  </si>
  <si>
    <t>Lochovice</t>
  </si>
  <si>
    <t>Zateplení budovy MŠ v obci Lochovice</t>
  </si>
  <si>
    <t>Neveklov</t>
  </si>
  <si>
    <t>Energetické úspory Domov mládeže</t>
  </si>
  <si>
    <t>Tuklaty</t>
  </si>
  <si>
    <t>Zateplení a instalace tepelného čerpadla v Mateřské škole Tuklaty</t>
  </si>
  <si>
    <t>Vlkov pod Oškobrhem</t>
  </si>
  <si>
    <t>Zateplení OÚ - Vlkov pod Oškobrhem</t>
  </si>
  <si>
    <t>Brázdim</t>
  </si>
  <si>
    <t>Zateplení základní školy Brázdim</t>
  </si>
  <si>
    <t>Petrovice I</t>
  </si>
  <si>
    <t>Zateplení kulturního domu v Petrovicích I</t>
  </si>
  <si>
    <t>Snížení energetické náročnosti budovy SDH Minice v Kralupech nad Vltavou</t>
  </si>
  <si>
    <t>Dílny ZŠ Dolní Kralovice</t>
  </si>
  <si>
    <t>Snížení energetické náročnosti mateřské školy Milín</t>
  </si>
  <si>
    <t>Vysoká</t>
  </si>
  <si>
    <t>Rekonstrukce a výměna zdroje tepla budovy mateřské a základní školy obce Vysoká ve Strážnicích</t>
  </si>
  <si>
    <t>Zbýšov</t>
  </si>
  <si>
    <t>Stavební úpravy MŠ Zbýšov</t>
  </si>
  <si>
    <t>Snížení energetické náročnosti Kulturního domu v Kolešovicích</t>
  </si>
  <si>
    <t>Březová</t>
  </si>
  <si>
    <t>Zateplení kulturního domu v Březové, okres Beroun</t>
  </si>
  <si>
    <t>Zateplení a výměna otvorových výplní budovy Základní školy Okružní v Brandýse nad Labem - Staré Boleslavi</t>
  </si>
  <si>
    <t>Dům s pečovatelskou službou Vlašim, Severní 987</t>
  </si>
  <si>
    <t>Zateplení MŠ Jahodová</t>
  </si>
  <si>
    <t>Zateplení a výměna otvorových výplní budovy TJ Sokol Mukařov</t>
  </si>
  <si>
    <t>TJ Sokol Mukařov, z.s.</t>
  </si>
  <si>
    <t>Žďár</t>
  </si>
  <si>
    <t>Základní škola Žďár</t>
  </si>
  <si>
    <t>Petroupim</t>
  </si>
  <si>
    <t>Zateplení Kulturního domu Petroupim</t>
  </si>
  <si>
    <t>Zateplení OÚ Ratboř</t>
  </si>
  <si>
    <t>Zateplení MŠ Řevničov</t>
  </si>
  <si>
    <t>Snižování spotřeby energie v DPS Buštěhrad</t>
  </si>
  <si>
    <t>Snížení energetické náročnosti detašované pracoviště obecního úřadu Hřivno -Chotětov</t>
  </si>
  <si>
    <t>Snížení energetické náročnosti Domova pro seniory Dobřichovice</t>
  </si>
  <si>
    <t>Loukovec</t>
  </si>
  <si>
    <t>Energetické úspory pro ZŠ a MŠ obce Loukovec-17.výzva</t>
  </si>
  <si>
    <t>Zateplení a kotel na biomasu v budově sportovního zázemí v obci Milín</t>
  </si>
  <si>
    <t>Zateplení obvodového pláště a instalace TČ na faře Veltruby</t>
  </si>
  <si>
    <t>Týnec nad Labem</t>
  </si>
  <si>
    <t>Zateplení pavilonu ZŠ v Týnci nad Labem</t>
  </si>
  <si>
    <t>Snížení energetické náročnosti objektu MŠ Písnička, Neratovice</t>
  </si>
  <si>
    <t>Přišimasy</t>
  </si>
  <si>
    <t>Mateřská škola Přišimasy - Zateplení a opravy</t>
  </si>
  <si>
    <t>Řepín</t>
  </si>
  <si>
    <t>Snížení energetické náročnosti ZŠ Řepín a instalace OZE pro výboru tepla</t>
  </si>
  <si>
    <t>Změna zdroje vytápění a zateplení MŠ a OÚ v Krásné Hoře nad Vltavou</t>
  </si>
  <si>
    <t>Zateplení hasičské zbrojnice Načeradec, Vlašimská</t>
  </si>
  <si>
    <t>Zateplení pavilonu A - MŠ Kostelec nad Černými lesy</t>
  </si>
  <si>
    <t>Bečváry</t>
  </si>
  <si>
    <t>Zateplení základní školy a školky v Bečvárech</t>
  </si>
  <si>
    <t>Bobnice</t>
  </si>
  <si>
    <t>Snížení energetické náročnosti ZŠ a MŠ v Bobnicích</t>
  </si>
  <si>
    <t>Snížení energetické náročnosti objektu Městského úřadu v Klecanech</t>
  </si>
  <si>
    <t>Snížení energetické náročnosti objektu základní školy (budova staré radnice) , č.p. 45 ve Zdislavicích</t>
  </si>
  <si>
    <t>Snížení energetické náročnosti budovy Úřadu městyse Netvořice</t>
  </si>
  <si>
    <t>Hřebeč</t>
  </si>
  <si>
    <t>Zateplení knihovny</t>
  </si>
  <si>
    <t>Zateplení MŠ Kouřim</t>
  </si>
  <si>
    <t>Realizace energetických úspor - MŠ Jungmannova 91, Příbram III</t>
  </si>
  <si>
    <t>Snížení energetické náročnosti budovy zdravotního střediska</t>
  </si>
  <si>
    <t>Zateplení, výměna oken a kotle budovy 1. stupně ZŠ - Město Řevnice</t>
  </si>
  <si>
    <t>Snížení energetické náročnosti budovy MŠ Na Kocourku v Novém Strašecí</t>
  </si>
  <si>
    <t>Roztoky</t>
  </si>
  <si>
    <t>Zateplení MŠ Roztoky u Křivoklátu</t>
  </si>
  <si>
    <t>Popovice</t>
  </si>
  <si>
    <t>Zateplení restaurace č.p.55, Popovice</t>
  </si>
  <si>
    <t>POPOVICE</t>
  </si>
  <si>
    <t>Snížení energetické náročnosti budovy I. ZŠ Říčany - Sokolská</t>
  </si>
  <si>
    <t>Praskolesy</t>
  </si>
  <si>
    <t>Zateplení MŠ Praskolesy</t>
  </si>
  <si>
    <t>Realizace energetických úspor na objektu Zdravotního střediska v Klecanech</t>
  </si>
  <si>
    <t>Zateplení TJ Dolní Bousov</t>
  </si>
  <si>
    <t>Snížení energetické náročnosti DPS Lány</t>
  </si>
  <si>
    <t>Realizace energetických úspor v objektu Alternativní mateřské školy</t>
  </si>
  <si>
    <t>Snížení energetické náročnosti budovy MŠ Malín v Kutné Hoře</t>
  </si>
  <si>
    <t>Zdiby</t>
  </si>
  <si>
    <t>Snížení energetické náročnosti budovy ZŠ ve Zdibech</t>
  </si>
  <si>
    <t>Energetické úspory sokolovna Neveklov</t>
  </si>
  <si>
    <t>Tělovýchovná jednota Sokol Neveklov, spolek</t>
  </si>
  <si>
    <t>Kačice</t>
  </si>
  <si>
    <t>Zajištění energetických úspor objektu Mateřské školy Kačice</t>
  </si>
  <si>
    <t>Konárovice</t>
  </si>
  <si>
    <t>Zateplení objektu MŠ Konárovice</t>
  </si>
  <si>
    <t>Snížení energetické náročnosti Mateřské školy v Nové Vsi I</t>
  </si>
  <si>
    <t>Fotovoltaické elektrárny obce Šestajovice</t>
  </si>
  <si>
    <t>Snížení energetické náročnosti školní jídelny a tělocvičny v Klučenicích</t>
  </si>
  <si>
    <t>Kácov</t>
  </si>
  <si>
    <t>Energeticky úsporná opatření ZŠ Kácov</t>
  </si>
  <si>
    <t>Bohutín</t>
  </si>
  <si>
    <t>Realizace úspor energie na objektu ZŠ v obci Bohutín</t>
  </si>
  <si>
    <t>Zateplení MŠ Čtyřlístek, Dánská 2373, Kladno</t>
  </si>
  <si>
    <t>STAVEBNÍ ÚPRAVY A ZATEPLENÍ HLAVNÍ BUDOVY DOKAS V DOBŘÍŠI</t>
  </si>
  <si>
    <t>DOKAS Dobříš, s.r.o.</t>
  </si>
  <si>
    <t>Blažejovice</t>
  </si>
  <si>
    <t>Zateplení OÚ č.p. 38 s výměnou zdroje tepla - Blažejovice</t>
  </si>
  <si>
    <t>Snížení energetické náročnosti objektu domu služeb v Lužci nad Vltavou</t>
  </si>
  <si>
    <t>Snížení energetické náročnosti objektu Technických služeb města Kralupy nad Vltavou</t>
  </si>
  <si>
    <t>Snížení energetické náročnosti budovy obecního úřadu Líbeznice</t>
  </si>
  <si>
    <t>Realizace energetických úspor v objektu MŠ 28.října 55, Příbram VII</t>
  </si>
  <si>
    <t>Veliká Ves</t>
  </si>
  <si>
    <t>Zateplení budovy občanské vybavenosti č. p. 4 v obci Veliká Ves</t>
  </si>
  <si>
    <t>Zateplení MŠ Chýně</t>
  </si>
  <si>
    <t>Dolní Hbity</t>
  </si>
  <si>
    <t>Zateplení ZŠ v Dolních Hbitech</t>
  </si>
  <si>
    <t>Realizace úspor energií objektu MŠ Velíšská</t>
  </si>
  <si>
    <t>Boseň</t>
  </si>
  <si>
    <t>Boseň, Obecní dům - zlepšení tepelně - technických parametrů obvodových konstrukcí</t>
  </si>
  <si>
    <t>Zateplení MŠ 9. května v Mníšku pod Brdy</t>
  </si>
  <si>
    <t>Realizace energetických úspor v objektu MŠ Perníková chaloupka</t>
  </si>
  <si>
    <t>SOLENICE</t>
  </si>
  <si>
    <t>Zateplení tělocvičny u ZŠ Solenice</t>
  </si>
  <si>
    <t>Zateplení objektu MÚ Arnošta z Pardubic 95</t>
  </si>
  <si>
    <t>Veleň</t>
  </si>
  <si>
    <t>Úspory energie objektu ZŠ Veleň</t>
  </si>
  <si>
    <t>Snížení energetické náročnosti budovy ZŠ Kostelní Hlavno instalace nového zdroje vytápění</t>
  </si>
  <si>
    <t>Vlkaneč</t>
  </si>
  <si>
    <t>Zateplení objektu ZŠ a změna celého topného systému</t>
  </si>
  <si>
    <t>Rosovice</t>
  </si>
  <si>
    <t>Úspora energie zateplením objektu Obecního úřadu Rosovice</t>
  </si>
  <si>
    <t>Zateplení OU v obci Otvovice</t>
  </si>
  <si>
    <t>Snížení energetické náročnosti budovy 1. mateřské školy Březnice</t>
  </si>
  <si>
    <t>Býkev</t>
  </si>
  <si>
    <t>Snížení energetické náročnosti budovy Obecního úřadu Býkev</t>
  </si>
  <si>
    <t>Domov Svojšice</t>
  </si>
  <si>
    <t>Snížení energetické náročnosti budovy chráněného bydlení</t>
  </si>
  <si>
    <t>Snížení energetické náročnosti objektu obecního úřadu v Úžicích</t>
  </si>
  <si>
    <t>Snížení energetické náročnosti budovy obecního domu Líbeznice</t>
  </si>
  <si>
    <t>Vrbová Lhota</t>
  </si>
  <si>
    <t>Snížení energetické náročnosti budovy obecního úřadu - Vrbová Lhota</t>
  </si>
  <si>
    <t>Snížení energetické náročnosti budovy obecního úřadu v Dřínově</t>
  </si>
  <si>
    <t>Snížení energetické náročnosti OU Mělnické Vtelno</t>
  </si>
  <si>
    <t>Zateplení sokolovny v obci Všetaty</t>
  </si>
  <si>
    <t>Mšec</t>
  </si>
  <si>
    <t>Zateplení základní školy v městysu Mšec</t>
  </si>
  <si>
    <t>Zateplení budovy MŠ Červené Pečky</t>
  </si>
  <si>
    <t>Tetín</t>
  </si>
  <si>
    <t>Obec Tetín - zateplení kulturního domu a obecního úřadu</t>
  </si>
  <si>
    <t>Zateplení, výměna oken a kotle budovy hasičské zbrojnice - Město Řevnice</t>
  </si>
  <si>
    <t>Zateplení MŠ a zdravotního střediska Dolní Bousov</t>
  </si>
  <si>
    <t>ÚNĚTICE</t>
  </si>
  <si>
    <t>Zateplení budovy OÚ</t>
  </si>
  <si>
    <t>Únětice</t>
  </si>
  <si>
    <t>Oleška</t>
  </si>
  <si>
    <t>Zateplení budovy MŠ v obci Oleška</t>
  </si>
  <si>
    <t>Unhošť</t>
  </si>
  <si>
    <t>Unhošť - zateplení a výměna oken ZŠ Komenského 622</t>
  </si>
  <si>
    <t>Jídelna Bedřicha Smetany 1307</t>
  </si>
  <si>
    <t>ZŠ Havlíčkova 711 Roztoky</t>
  </si>
  <si>
    <t>ROZTOKY</t>
  </si>
  <si>
    <t>Ondřejov</t>
  </si>
  <si>
    <t>Snížení energetické náročnosti budovy zdravotního střediska Ondřejov</t>
  </si>
  <si>
    <t>Snížení energetické náročnosti DPS Červenomlýnská 268/I, Vrdy</t>
  </si>
  <si>
    <t>Kosořice</t>
  </si>
  <si>
    <t>Instalace OZE a snížení energetické náročnosti obecního domu Kosořice</t>
  </si>
  <si>
    <t>Zateplení MŠ Kostelec nad Černými lesy-pavilon B</t>
  </si>
  <si>
    <t>Snížení energetické náročnosti Hasičské zbrojnice Blata</t>
  </si>
  <si>
    <t>Snížení energetické náročnosti budovy čp. 401</t>
  </si>
  <si>
    <t>Zateplení obecního úřadu - obec Kamýk nad Vltavou</t>
  </si>
  <si>
    <t>KAMÝK NAD VLTAVOU</t>
  </si>
  <si>
    <t>Suchomasty</t>
  </si>
  <si>
    <t>Zateplení Masarykovy ZŠ Suchomasty, čp. 135</t>
  </si>
  <si>
    <t>Tuřice</t>
  </si>
  <si>
    <t>Zateplení budovy pohostinství a prodejny potravin Tuřice č.p.7</t>
  </si>
  <si>
    <t>Realizace energetických úspor - Mateřská škola Pohádka, Hradební 66</t>
  </si>
  <si>
    <t>Stehelčeves</t>
  </si>
  <si>
    <t>Realizace úspor energie - ZŠ a MŠ Stehelčeves</t>
  </si>
  <si>
    <t>Zateplení Objektu Obecní knihovny Žehuň č.p.11</t>
  </si>
  <si>
    <t>Snížení energetické náročnosti MŠ Zvoneček, Mělník</t>
  </si>
  <si>
    <t>Semčice</t>
  </si>
  <si>
    <t>Zateplení obvodového pláště a výměna otvorových výplní budovy MŠ Semčice</t>
  </si>
  <si>
    <t>Snížení energetické náročnosti budovy mateřské školy v Kralupech nad Vltavou</t>
  </si>
  <si>
    <t>Snížení energetické náročnosti MŠ Plzeňská</t>
  </si>
  <si>
    <t>Stříbrná Skalice</t>
  </si>
  <si>
    <t>Zateplení základní školy ve Stříbrné Skalici</t>
  </si>
  <si>
    <t>Obec Potěhy - zateplení mateřské školky</t>
  </si>
  <si>
    <t>Tělovýchovná jednota Praskolesy</t>
  </si>
  <si>
    <t>Snižování spotřeby energie v budově Sokolovny Praskolesy</t>
  </si>
  <si>
    <t>Zateplení budovy OÚ Popovice</t>
  </si>
  <si>
    <t>Hředle</t>
  </si>
  <si>
    <t>Zateplení a výměna zdroje energie společenského domu v obci Hředle</t>
  </si>
  <si>
    <t>Snížení energetické náročnosti multifunkčního objektu č. p. 182 v Kamýku nad Vltavou</t>
  </si>
  <si>
    <t>Rožmitál pod Třemšínem</t>
  </si>
  <si>
    <t>Vědomá energetická modernizace budovy kulturního domu čp. 28 v osadě Strýčkovy</t>
  </si>
  <si>
    <t>Snížení energetické náročnosti skautské klubovny v Srbech</t>
  </si>
  <si>
    <t>Červený Újezd</t>
  </si>
  <si>
    <t>Snížení energetické náročnosti objektu obecního úřadu v Červeném Újezdě</t>
  </si>
  <si>
    <t>Snížení energetické náročnosti budovy OU v Tuchlovicích</t>
  </si>
  <si>
    <t>Malá Hraštice</t>
  </si>
  <si>
    <t>Snížení energetické náročnosti ZŠ a MŠ Malá Hraštice</t>
  </si>
  <si>
    <t>Český červený kříž</t>
  </si>
  <si>
    <t>Nové vytápění s využitím OZE a částečné zateplení DOL Bukovany</t>
  </si>
  <si>
    <t>Zajištění energetických úspor objektu Zdravotního střediska Sedlec - Prčice</t>
  </si>
  <si>
    <t>Snížení energetické náročnosti objektu Městského bytového podniku a Městské policie Kralupy nad Vltavou</t>
  </si>
  <si>
    <t>Snížení energetické náročnosti MŠ Veselá, Mnichovo Hradiště</t>
  </si>
  <si>
    <t>Velim</t>
  </si>
  <si>
    <t>Zateplení fasády a výměna oken obecního úřadu ve Velimi</t>
  </si>
  <si>
    <t>Energetické úspory Zdravotní středisko</t>
  </si>
  <si>
    <t>Snižování energetické náročnosti budovy ZŠ a MŠ</t>
  </si>
  <si>
    <t>Velká Lečice</t>
  </si>
  <si>
    <t>Zateplení budovy kulturního domu ve Velké Lečici</t>
  </si>
  <si>
    <t>KOUTY</t>
  </si>
  <si>
    <t>Obec Kouty - zateplení obecního úřadu</t>
  </si>
  <si>
    <t>Zateplení objektu č. p. 1458 ve Staré Boleslavi</t>
  </si>
  <si>
    <t>Čistá</t>
  </si>
  <si>
    <t>Realizace úspor energie zlepšením tepelně technických vlastností obálky budovy a rekonstrukce školní družiny, Čistá č.p. 281</t>
  </si>
  <si>
    <t>Zateplení kina</t>
  </si>
  <si>
    <t>Snížení energetické náročnosti objektu Jeslí Rakovník a Domova Ráček</t>
  </si>
  <si>
    <t>Snížení energetické náročnosti SOŠ SOU stavební Kolín, budova kuchyně a jídelny</t>
  </si>
  <si>
    <t>Snížení energetické náročnosti budovy č.p.268 ve Velvarech</t>
  </si>
  <si>
    <t>Snížení energetické náročnosti budovy MŠ Palachova v Poděbradech</t>
  </si>
  <si>
    <t>Realizace energetických úspor v objektu MŠ, Příbram VII, Jana Drdy 496</t>
  </si>
  <si>
    <t>Křenek</t>
  </si>
  <si>
    <t>Zateplení hostinského zařízení Křenek</t>
  </si>
  <si>
    <t>Snížení energetické náročnosti objektu občanské vybavenosti v Červeném Újezdě</t>
  </si>
  <si>
    <t>Snížení energetické náročnosti budovy 2. mateřské školy Březnice</t>
  </si>
  <si>
    <t>Krchleby</t>
  </si>
  <si>
    <t>Zateplení a výměna zdroje tepla ZŠ Krchleby</t>
  </si>
  <si>
    <t>Zateplení Zdravotního střediska ve Zbraslavicích a jeho vytápění tepelným čerpadlem</t>
  </si>
  <si>
    <t>Hobšovice</t>
  </si>
  <si>
    <t>Kulturní dům Hobšovice</t>
  </si>
  <si>
    <t>Snížení energetické náročnosti OÚ Vrdy</t>
  </si>
  <si>
    <t>Zateplení budovy - Hutě pod Třemšínem č.p. 23</t>
  </si>
  <si>
    <t>Realizace energetických úspor na objektech "Městské ubytovny a Zdravotního střediska v Klecanech"</t>
  </si>
  <si>
    <t>Sadská</t>
  </si>
  <si>
    <t>Zateplení budovy ZŠ ve městě Sadská</t>
  </si>
  <si>
    <t>Zateplení domu s pečovatelskou službou - Město Městec Králové</t>
  </si>
  <si>
    <t>Zateplení hospodářské budovy v DOL Bukovany</t>
  </si>
  <si>
    <t>Střezimíř</t>
  </si>
  <si>
    <t>Snížení energetické náročnosti objektu občanské vybavenosti v Obci Střezimíř</t>
  </si>
  <si>
    <t>Město Benešov - Zateplení a výměna oken budovy TS</t>
  </si>
  <si>
    <t>Snižování spotřeby energie v 2. ZŠ v Sedlčanech</t>
  </si>
  <si>
    <t>Smečno</t>
  </si>
  <si>
    <t>Zlepšení tepelně technických vlastností budovy ZŠ Smečno</t>
  </si>
  <si>
    <t>Zateplení knihovny Kolešovice</t>
  </si>
  <si>
    <t>Celkové zateplení bytového domu se zdravotním střediskem Stříbrná Skalice č. p. 320</t>
  </si>
  <si>
    <t>Zateplení MŠ a zdravotního střediska v obci Otvovice</t>
  </si>
  <si>
    <t>Realizace energetických úspor DPS ul. Jana Drdy 494, Příbram VII</t>
  </si>
  <si>
    <t>Zateplení budov v majetku Města Nymburk - MŠ Sluníčko</t>
  </si>
  <si>
    <t>Želízy</t>
  </si>
  <si>
    <t>Snížení energetické náročnosti hasičské zbrojnice Želízy</t>
  </si>
  <si>
    <t>Realizace energetických úspor - Mateřská škola Speciální, Hradební 67, Příbram I</t>
  </si>
  <si>
    <t>Vykáň</t>
  </si>
  <si>
    <t>Zateplení obecního úřadu ve Vykáni</t>
  </si>
  <si>
    <t>Snižování spotřeby energie v budově OÚ Praskolesy</t>
  </si>
  <si>
    <t>Snížení energetické náročnosti objektu Domu lékařů v obci Velké Popovice</t>
  </si>
  <si>
    <t>Snížení energetické náročnosti budovy ZŠ Chotětov</t>
  </si>
  <si>
    <t>Ořech</t>
  </si>
  <si>
    <t>Snížení energetické náročnosti obecních budov - Hospodářský pavilon a Klub za školou Ořech</t>
  </si>
  <si>
    <t>Sojovice</t>
  </si>
  <si>
    <t>Zateplení obecního úřadu a mateřské školy Sojovice</t>
  </si>
  <si>
    <t>Snižování spotřeby energie v budově Zdravotního střediska Komárov</t>
  </si>
  <si>
    <t>Zvoleněves</t>
  </si>
  <si>
    <t>Zateplení a výměna oken budovy OÚ Zvoleněves</t>
  </si>
  <si>
    <t>Kulturní dům Dolní Kralovice</t>
  </si>
  <si>
    <t>Zateplení ZŠ Solenice</t>
  </si>
  <si>
    <t>Snížení energetické náročnosti objektu OU Všechlapy</t>
  </si>
  <si>
    <t>Nelahozeves</t>
  </si>
  <si>
    <t>Zateplení mateřské školy Nelahozeves, Zagarolská 313</t>
  </si>
  <si>
    <t>Třebešice</t>
  </si>
  <si>
    <t>Budova obecního úřadu</t>
  </si>
  <si>
    <t>Kostelec u Křížků</t>
  </si>
  <si>
    <t>Zateplení budovy obecního úřadu</t>
  </si>
  <si>
    <t>Zateplení a výměna oken ZŠ Všenory</t>
  </si>
  <si>
    <t>Chotěšice</t>
  </si>
  <si>
    <t>Stavební úpravy č. p. 29 v Chotěšicích</t>
  </si>
  <si>
    <t>Snížení energetické náročnosti budovy 1. Mateřské školy Jaroslava Šípka (č.p. 202) ve Stochově</t>
  </si>
  <si>
    <t>Snižování spotřeby energie v ZŠ Roztoky</t>
  </si>
  <si>
    <t>Zateplení objektu ZŠ Komenského v Černošicích</t>
  </si>
  <si>
    <t>Zateplení MŠ v Malešově</t>
  </si>
  <si>
    <t>HOŘÍN</t>
  </si>
  <si>
    <t>Snížení energetické náročnosti budovy ZŠ Hořín</t>
  </si>
  <si>
    <t>Psáry</t>
  </si>
  <si>
    <t>Zateplení objektu obecního úřadu Psáry</t>
  </si>
  <si>
    <t>Čenkov</t>
  </si>
  <si>
    <t>Snížení energetické náročnosti budovy MŠ Čenkov</t>
  </si>
  <si>
    <t>Poříčí nad Sázavou</t>
  </si>
  <si>
    <t>Snižování spotřeby energie v MŠ Poříčí nad Sázavou</t>
  </si>
  <si>
    <t>Stavební úpravy domu č.p. 71 Dobříš</t>
  </si>
  <si>
    <t>Snížení energetické náročnosti budovy MŠ Sportovní</t>
  </si>
  <si>
    <t>Zadní Třebaň</t>
  </si>
  <si>
    <t>Zateplení budovy Základní a mateřské školy v obci Zadní Třebaň</t>
  </si>
  <si>
    <t>Jeneč</t>
  </si>
  <si>
    <t>Jeneč - Zateplení budovy Mateřské školy, Sportovní ul. 335</t>
  </si>
  <si>
    <t>Zateplení MŠ Kolešovice</t>
  </si>
  <si>
    <t>Snížení energetické náročnosti budovy kabin RC Kralupy nad Vltavou</t>
  </si>
  <si>
    <t>Snížení energetické náročnosti objektu šaten Technických služeb města Poděbrady</t>
  </si>
  <si>
    <t>Stratov</t>
  </si>
  <si>
    <t>Zateplení obchodu se smíšeným zbožím č.p. 51, Stratov</t>
  </si>
  <si>
    <t>Rybníky</t>
  </si>
  <si>
    <t>Zateplení obecního úřadu v obci Rybníky u Dobříše</t>
  </si>
  <si>
    <t>Zateplení, výměna oken a kotle budovy jídelny ZŠ - Město Řevnice</t>
  </si>
  <si>
    <t>Svojetín</t>
  </si>
  <si>
    <t>Zateplení mateřské školy a restaurace - obec Svojetín</t>
  </si>
  <si>
    <t>Zateplení domu s pečovatelskou službou v obci Čerčany</t>
  </si>
  <si>
    <t>Snížení energetické náročnosti Hasičské zbrojnice v Klecanech</t>
  </si>
  <si>
    <t>Realizace energetických úspor v objektu ZUŠ Antonína Dvořáka</t>
  </si>
  <si>
    <t>Běrunice</t>
  </si>
  <si>
    <t>Zateplení základní školy - obec Běrunice</t>
  </si>
  <si>
    <t>Zlepšení tepelně technických vlastností budovy SK Viktorie Ořech</t>
  </si>
  <si>
    <t>Hlízov</t>
  </si>
  <si>
    <t>Zateplení kulturního domu - obec Hlízov</t>
  </si>
  <si>
    <t>Snížení energetické náročnosti budovy domu služeb v obci Tuchlovice</t>
  </si>
  <si>
    <t>Zateplení OÚ Lubná</t>
  </si>
  <si>
    <t>Snížení energetické náročnosti OU Nová Ves</t>
  </si>
  <si>
    <t>Pavilón MŠ a ZŠ 1.stupeň</t>
  </si>
  <si>
    <t>Třebsko</t>
  </si>
  <si>
    <t>Stavební úpravy objektu Třebsko č.p. 4</t>
  </si>
  <si>
    <t>Vranovice</t>
  </si>
  <si>
    <t>Zateplení OÚ a MŠ</t>
  </si>
  <si>
    <t>Sány</t>
  </si>
  <si>
    <t>Zateplení multifunkčního zařízení Sány</t>
  </si>
  <si>
    <t>Nehvizdy</t>
  </si>
  <si>
    <t>Zateplení obv. pláště UM Nehvizdy</t>
  </si>
  <si>
    <t>Teplýšovice</t>
  </si>
  <si>
    <t>Zateplení obvodového pláště a výměna oken u základní školy v Teplýšovicích</t>
  </si>
  <si>
    <t>Olbramovice</t>
  </si>
  <si>
    <t>Snížení energetické náročnosti objektu občanské vybavenosti v obci Olbramovice</t>
  </si>
  <si>
    <t>Realizace energeticky úsporných opatření: Jídelna - ZŠ Plaňany</t>
  </si>
  <si>
    <t>Zateplení a výměna otvorových výplní budovy Sboru dobrovolných hasičů Brandýs nad Labem</t>
  </si>
  <si>
    <t>Čísovice</t>
  </si>
  <si>
    <t>Dodatečné zateplení objektů Základní a mateřské školy Čisovice</t>
  </si>
  <si>
    <t>Ohrazenice</t>
  </si>
  <si>
    <t>Zateplení obecního úřadu a restaurace</t>
  </si>
  <si>
    <t>Jedomělice</t>
  </si>
  <si>
    <t>Zateplení objektu prodejny smíšeného zboží, Jedomělice čp.32</t>
  </si>
  <si>
    <t>Mcely</t>
  </si>
  <si>
    <t>Mcely - zateplení obecního úřadu</t>
  </si>
  <si>
    <t>Tišice</t>
  </si>
  <si>
    <t>Zateplení MŠ Tišice</t>
  </si>
  <si>
    <t>Snížení energetické náročnosti multifunkční budovy Želízy č.p. 46</t>
  </si>
  <si>
    <t>Snižování spotřeby energie v objektu Městské knihovny v Sedlčanech</t>
  </si>
  <si>
    <t>Hořesedly</t>
  </si>
  <si>
    <t>Zateplení obecního úřadu - obec Hořesedly</t>
  </si>
  <si>
    <t>Všejany</t>
  </si>
  <si>
    <t>Zateplení obecního domu - obec Všejany</t>
  </si>
  <si>
    <t>Radošovice</t>
  </si>
  <si>
    <t>Snižování energetické náročnosti objektu Obecního úřadu v Radošovicích</t>
  </si>
  <si>
    <t>Zateplení šaten, klubovny a ošetřovny ve sportovním areálu Kollárova - Město Vlašim</t>
  </si>
  <si>
    <t>Zateplení společenského sálu Tišice</t>
  </si>
  <si>
    <t>Luštěnice</t>
  </si>
  <si>
    <t>Zateplení obvodových stěn a střechy pavilonu ZŠ v Luštěnicích</t>
  </si>
  <si>
    <t>Modletice</t>
  </si>
  <si>
    <t>Zateplení budovy obecního úřadu v obci Modletice</t>
  </si>
  <si>
    <t>MODLETICE</t>
  </si>
  <si>
    <t>Liblice</t>
  </si>
  <si>
    <t>Zateplení budovy OÚ a MŠ v obci Liblice</t>
  </si>
  <si>
    <t>Rašovice</t>
  </si>
  <si>
    <t>Realizace úspor energie multifunkční budovy v obci Rašovice</t>
  </si>
  <si>
    <t>Tři Dvory</t>
  </si>
  <si>
    <t>Zateplení budovy kulturního domu v obci Tři Dvory</t>
  </si>
  <si>
    <t>Snížení energetické náročnosti budovy MŠ Zahradní v Novém Strašecí</t>
  </si>
  <si>
    <t>Rekonstrukce sportovních kabin Ledce</t>
  </si>
  <si>
    <t>Hostice</t>
  </si>
  <si>
    <t>Zateplení obecního domu - obec Hostivice</t>
  </si>
  <si>
    <t>Technické služby Hostivice</t>
  </si>
  <si>
    <t>Zbečno</t>
  </si>
  <si>
    <t>Zateplení ZŠ Zbečno čp. 23</t>
  </si>
  <si>
    <t>Mirošovice</t>
  </si>
  <si>
    <t>Rekonstrukce obecního úřadu</t>
  </si>
  <si>
    <t>Zlepšení tepelně technických vlastností budovy Radnice v obci</t>
  </si>
  <si>
    <t>Snížení energetické náročnosti MŠ Načeradec</t>
  </si>
  <si>
    <t>Kropáčova Vrutice</t>
  </si>
  <si>
    <t>Snížení energetické náročnosti zdravotního střediska - Kropáčova Vrutice</t>
  </si>
  <si>
    <t>Zateplení - MŠ - 19. MŠ - Čtyřlístek, Bulharská 2330, Kladno - Kročehlavy</t>
  </si>
  <si>
    <t>KNĚŽICE</t>
  </si>
  <si>
    <t>ZŠ Kněžice - realizace úspor energie</t>
  </si>
  <si>
    <t>Zalužany</t>
  </si>
  <si>
    <t>Zateplení obecního úřadu-obec Zalužany</t>
  </si>
  <si>
    <t>TJ Seletice, z.s.</t>
  </si>
  <si>
    <t>Zateplení ubytovny Seletice</t>
  </si>
  <si>
    <t>Olešná</t>
  </si>
  <si>
    <t>Snížení energetické náročnosti budovy OÚ Olešná</t>
  </si>
  <si>
    <t>Zateplení OÚ Březová, okres Beroun</t>
  </si>
  <si>
    <t>BŘEZOVÁ</t>
  </si>
  <si>
    <t>Snížení energetické náročnosti OÚ a instalace OZE - Obec Vlastějovice</t>
  </si>
  <si>
    <t>Vestec</t>
  </si>
  <si>
    <t>Obecní úřad Vestec</t>
  </si>
  <si>
    <t>VESTEC</t>
  </si>
  <si>
    <t>Křečovice</t>
  </si>
  <si>
    <t>Zateplení objektu ZŠ a MŠ Křečovice</t>
  </si>
  <si>
    <t>Zateplení mateřské školy</t>
  </si>
  <si>
    <t>Snížení energetické náročnosti budovy obecního úřadu Velký Osek</t>
  </si>
  <si>
    <t>Snížení energetické náročnosti skautského domu v Kralupech nad Vltavou</t>
  </si>
  <si>
    <t>Petrovice</t>
  </si>
  <si>
    <t>Zateplení kulturního domu-obec Petrovice</t>
  </si>
  <si>
    <t>Zateplení MŠ, Lubná</t>
  </si>
  <si>
    <t>Borek</t>
  </si>
  <si>
    <t>Zateplení restaurace na Borku</t>
  </si>
  <si>
    <t>Snížení energetické náročnosti budovy DPS V Zahradách 404</t>
  </si>
  <si>
    <t>Zateplení kulturního domu v obci Vrdy</t>
  </si>
  <si>
    <t>Láz</t>
  </si>
  <si>
    <t>Realizace úspor energie</t>
  </si>
  <si>
    <t>Zateplení obecního úřadu ve Velké Dobré</t>
  </si>
  <si>
    <t>Semtěš</t>
  </si>
  <si>
    <t>Zateplení multifunkčního kulturního domu - obec Semtěš</t>
  </si>
  <si>
    <t>Všeradice</t>
  </si>
  <si>
    <t>Zateplení MŠ Všeradice</t>
  </si>
  <si>
    <t>Bílé Podolí</t>
  </si>
  <si>
    <t>Základní škola v Bílém Podolí - Relizace energeticky úsporných opatření</t>
  </si>
  <si>
    <t>Hospozín</t>
  </si>
  <si>
    <t>Mateřská škola v Hospozíně</t>
  </si>
  <si>
    <t>Čakov</t>
  </si>
  <si>
    <t>Zateplení budovy KD Tatouňovice</t>
  </si>
  <si>
    <t>Výměna zdroje tepla MŠ Ratboř</t>
  </si>
  <si>
    <t>Zateplení školní jídelny Suchomasty čp. 97</t>
  </si>
  <si>
    <t>Tehovec</t>
  </si>
  <si>
    <t>Zateplení objektu a výměna zdroje vytápění budovy obecního úřadu Tehovec</t>
  </si>
  <si>
    <t>Tlustice</t>
  </si>
  <si>
    <t>Snižování spotřeby energie v budově SK Tlustice</t>
  </si>
  <si>
    <t>Srbsko</t>
  </si>
  <si>
    <t>Snížení energetické náročnosti objektu OÚ Srbsko</t>
  </si>
  <si>
    <t>Snížení energetické náročnosti budovy hostince a obchodu v Tuhani</t>
  </si>
  <si>
    <t>Obec Zvoleněves - zateplení budovy mateřské školy</t>
  </si>
  <si>
    <t>Objekt občanské vybavenosti č.p. 585, Zruč nad Sázavou</t>
  </si>
  <si>
    <t>Snížení energetické náročnosti restaurace Opera v Odoleně Vodě - Dolínek</t>
  </si>
  <si>
    <t>Zateplení - Základní škola Hořovice Svatopluka Čecha 455</t>
  </si>
  <si>
    <t>Ptice</t>
  </si>
  <si>
    <t>Snížení energetické náročnosti budovy Obecního úřadu Ptice</t>
  </si>
  <si>
    <t>Vitice</t>
  </si>
  <si>
    <t>Zateplení vnějšího pláště hospodářského pavilonu mateřské školy Vitice</t>
  </si>
  <si>
    <t>Zateplení OÚ Tochovice</t>
  </si>
  <si>
    <t>Močovice</t>
  </si>
  <si>
    <t>MŠ Močovice zateplení</t>
  </si>
  <si>
    <t>Daleké Dušníky</t>
  </si>
  <si>
    <t>Snížení energetické náročnosti budovy obecního úřadu Daleké Dušníky instalace nového zdroje vytápění</t>
  </si>
  <si>
    <t>Zateplení zdravotního střediska Jince</t>
  </si>
  <si>
    <t>Snížení energetické náročnosti DPS Červenomlýnská 268/II, Vrdy</t>
  </si>
  <si>
    <t>Cerhovice</t>
  </si>
  <si>
    <t>Zateplení mateřské školy v Cerhovicích</t>
  </si>
  <si>
    <t>Lhota</t>
  </si>
  <si>
    <t>Zlepšení tepelně technických vlastností objektu</t>
  </si>
  <si>
    <t>LHOTA</t>
  </si>
  <si>
    <t>Bukovany</t>
  </si>
  <si>
    <t>Zateplení MÚ Bukovany</t>
  </si>
  <si>
    <t>Javorník</t>
  </si>
  <si>
    <t>Zateplení víceúčelové budovy v Javorníku</t>
  </si>
  <si>
    <t>Polní Voděrady</t>
  </si>
  <si>
    <t>Zateplení OÚ s výměnou zdroje tepla</t>
  </si>
  <si>
    <t>Mečeříž</t>
  </si>
  <si>
    <t>Mateřská škola Mečeříž-zateplení objektu a výměna oken</t>
  </si>
  <si>
    <t>Vranov</t>
  </si>
  <si>
    <t>Zateplení obecního domu - obec Vranov</t>
  </si>
  <si>
    <t>Kamenné Žehrovice</t>
  </si>
  <si>
    <t>Zateplení budovy mateřské školy</t>
  </si>
  <si>
    <t>Snížení energetické náročnosti budovy prodejny v Borovici</t>
  </si>
  <si>
    <t>Jivina</t>
  </si>
  <si>
    <t>Snížení energetické nárocnosti školní jídelny v Jivině</t>
  </si>
  <si>
    <t>DREVNÍKY</t>
  </si>
  <si>
    <t>Zateplení kulturního domu- obec Drevniky</t>
  </si>
  <si>
    <t>Církvice</t>
  </si>
  <si>
    <t>Zateplení víceúčelové budovy č.p. 29 v Církvici</t>
  </si>
  <si>
    <t>Klobuky</t>
  </si>
  <si>
    <t>Zateplení MŠ Klobuky</t>
  </si>
  <si>
    <t>Hvozdec</t>
  </si>
  <si>
    <t>Zateplení budovy OÚ Hvozdec</t>
  </si>
  <si>
    <t>Zateplení obecní budovy</t>
  </si>
  <si>
    <t>Zateplení základní školy- obec Kamenný Přívoz</t>
  </si>
  <si>
    <t>Libice nad Cidlinou</t>
  </si>
  <si>
    <t>Realizace úspor energie na objektu občanské vybavenosti Libice nad Cidlinou</t>
  </si>
  <si>
    <t>Charvatce</t>
  </si>
  <si>
    <t>Realizace úspor energie zlepšením tepelně technických vlastností obálky budovy Obecního úřadu Charvatce č. p. 78</t>
  </si>
  <si>
    <t>Výměna zdroje obecního úřadu a restaurace Ohrazenice</t>
  </si>
  <si>
    <t>CHVATĚRUBY</t>
  </si>
  <si>
    <t>Úspora energií v budově ZŠ Chvatěruby</t>
  </si>
  <si>
    <t>Zateplení hasičské zbrojnice - Pod topoly č.p. 516</t>
  </si>
  <si>
    <t>Zateplení MŠ Všetaty</t>
  </si>
  <si>
    <t>Snížení energetické náročnosti OÚ Řepín a instalace OZE</t>
  </si>
  <si>
    <t>Zateplení obecního úřadu-obec Petrovice</t>
  </si>
  <si>
    <t>AFK Kácov - zateplení</t>
  </si>
  <si>
    <t>Neuměřice</t>
  </si>
  <si>
    <t>Snížení energetické náročnosti budovy obecního úřadu v Neuměřicích</t>
  </si>
  <si>
    <t>Zateplení obecního úřadu - obec Vranov</t>
  </si>
  <si>
    <t>Energetické úspory hasičská zbrojnice Neveklov</t>
  </si>
  <si>
    <t>Kaliště</t>
  </si>
  <si>
    <t>Energetická opatření objektu obecního úřadu Kaliště</t>
  </si>
  <si>
    <t>Snížení energetické náročnosti MŠ Jivina</t>
  </si>
  <si>
    <t>Starý Vestec</t>
  </si>
  <si>
    <t>Starý Vestec č.p.67 - stavební úpravy objektu</t>
  </si>
  <si>
    <t>Zateplení Obecního úřadu Žehuň</t>
  </si>
  <si>
    <t>Snížení energetické náročnosti OU Zdiby</t>
  </si>
  <si>
    <t>Energetické úspory domov důchodců Neveklov</t>
  </si>
  <si>
    <t>Snížení energetické náročnosti budovy OÚ a MŠ v Tuhani</t>
  </si>
  <si>
    <t>Petříkov</t>
  </si>
  <si>
    <t>Petříkov, Obecní úřad a hasičská zbrojnice-zlepšení tepelně-technických parametrů obvodových konstrukcí</t>
  </si>
  <si>
    <t>Snížení energetické náročnosti budovy knihovny v obci Tuchlovice</t>
  </si>
  <si>
    <t>Snížení energetické náročnosti úřadu Jince a výměna zdroje vytápění</t>
  </si>
  <si>
    <t>Snížení energetické náročnosti objetku DPS v Tuchlovicích</t>
  </si>
  <si>
    <t>Svinaře</t>
  </si>
  <si>
    <t>Svinaře č.p.42 - stavební úpravy objektu</t>
  </si>
  <si>
    <t>Jeneč - Zateplení budovy obecního úřadu</t>
  </si>
  <si>
    <t>Zateplení mateřské školy ve Velké Dobré</t>
  </si>
  <si>
    <t>Zateplení objektu školního zařízení</t>
  </si>
  <si>
    <t>Rožďalovice</t>
  </si>
  <si>
    <t>Snížení energetické náročnosti zdravotního střediska</t>
  </si>
  <si>
    <t>Tělocvičná jednota SOKOL Tetín - ČOS</t>
  </si>
  <si>
    <t>Zateplení, výměna oken a zdroje sokolovny v obci Tetín</t>
  </si>
  <si>
    <t>BOSEŇ - ZÁSADKA, HASIČSKÁ ZBROJNICE - zlepšení tepelně - technických parametrů obvodových konstrukcí</t>
  </si>
  <si>
    <t>Královice</t>
  </si>
  <si>
    <t>Zateplení kulturního domu Královice čp.27</t>
  </si>
  <si>
    <t>Žiželice</t>
  </si>
  <si>
    <t>Snížení energetické náročnosti MŠ Žiželice</t>
  </si>
  <si>
    <t>Zateplení Zdravotního střediska.</t>
  </si>
  <si>
    <t>Zateplení vnějšího pláště mateřské školy Vitice</t>
  </si>
  <si>
    <t>Snížení energetické náročnosti budovy sauny u zimního stadionu v Kralupech nad Vltavou</t>
  </si>
  <si>
    <t>Opolany</t>
  </si>
  <si>
    <t>Zateplení budovy obecního úřadu v Opolanech</t>
  </si>
  <si>
    <t>Sudoměř</t>
  </si>
  <si>
    <t>Zateplení obecní budovy Sudoměř čp. 22</t>
  </si>
  <si>
    <t>Zateplení OÚ Kolešovice</t>
  </si>
  <si>
    <t>Slatina</t>
  </si>
  <si>
    <t>Zateplení obecního úřadu v obci Slatina</t>
  </si>
  <si>
    <t>Nebovidy</t>
  </si>
  <si>
    <t>Budova obecního úřadu Nebovidy č. p. 75</t>
  </si>
  <si>
    <t>Dílny technických služeb, Rožmitál pod Třemšínem č.p. 801</t>
  </si>
  <si>
    <t>Hradištko</t>
  </si>
  <si>
    <t>Zateplení budovy Základní školy Hradištko čp.86</t>
  </si>
  <si>
    <t>Otročiněves</t>
  </si>
  <si>
    <t>Zateplení budovy obecního úřadu Otročiněves</t>
  </si>
  <si>
    <t>Úspora energií v budově MŠ Chvatěruby</t>
  </si>
  <si>
    <t>Snížení energetické náročnosti budovy obecního úřadu Daleké Dušníky</t>
  </si>
  <si>
    <t>Základní škola Hradištko</t>
  </si>
  <si>
    <t>Snížení energetické náročnosti budovy obecního úřadu Poříčany</t>
  </si>
  <si>
    <t>Zateplení Masarykovy MŠ Suchomasty, čp. 154</t>
  </si>
  <si>
    <t>Čtyřkoly</t>
  </si>
  <si>
    <t>Zateplení budovy OÚ Čtyřkoly</t>
  </si>
  <si>
    <t>Rokytovec</t>
  </si>
  <si>
    <t>Instalace tepelného čerpadla a otopne soustavy v budove obecního úřadu v Rokytovci</t>
  </si>
  <si>
    <t>Zlonice</t>
  </si>
  <si>
    <t>Zateplení obecní budovy Městys Zlonice č.p. 546</t>
  </si>
  <si>
    <t>Zateplení obecní knihovny Městys Zlonice č.p. 545</t>
  </si>
  <si>
    <t>Bratronice</t>
  </si>
  <si>
    <t>Úspory energie na objektu ZŠ Bratronice</t>
  </si>
  <si>
    <t>Křesetice</t>
  </si>
  <si>
    <t>Zateplení ZŠ a MŠ Křesetice</t>
  </si>
  <si>
    <t>Obecní úřad Dolní Kralovice</t>
  </si>
  <si>
    <t>Dřísy</t>
  </si>
  <si>
    <t>,,ZŠ a MŠ Dřísy - dokončení zateplení objektu B a C"</t>
  </si>
  <si>
    <t>Vraný</t>
  </si>
  <si>
    <t>Zateplení budovy obecního úřadu Městys Vraný</t>
  </si>
  <si>
    <t>Suchodol</t>
  </si>
  <si>
    <t>Energetické úspory zateplením obvodového pláště objektu, Suchodol č.p. 8</t>
  </si>
  <si>
    <t>Senomaty</t>
  </si>
  <si>
    <t>Zateplení obvodového pláště budovy ZŠ Senomaty</t>
  </si>
  <si>
    <t>Mateřská školka Instalace OZE</t>
  </si>
  <si>
    <t>Keblov</t>
  </si>
  <si>
    <t>Zateplení budovy obecního úřadu Keblov</t>
  </si>
  <si>
    <t>Křivsoudov</t>
  </si>
  <si>
    <t>Zateplení Mateřské školy Městys Křivsoudov</t>
  </si>
  <si>
    <t>Realizace úspor energie: MŠ - Mírová, Mnichovo Hradiště</t>
  </si>
  <si>
    <t>Snížení energetické náročnosti budovy MŠ Rákosníček v Novém Strašecí</t>
  </si>
  <si>
    <t>Pořízení tepelného čerpadla a nové otopné soustavy</t>
  </si>
  <si>
    <t>Výměna zdroje vytápění Mateřská škola č.p. 184, Činěves</t>
  </si>
  <si>
    <t>Svojetice</t>
  </si>
  <si>
    <t>Zateplení a výměna oken budovy MŠ Svojetice</t>
  </si>
  <si>
    <t>Hrdlořezy</t>
  </si>
  <si>
    <t>Hrdlořezy, dům služeb - zlepšení tepelně-technických parametrů obvodových konstrukcí</t>
  </si>
  <si>
    <t>MŠ KNĚŽICE- realizace úspor energie</t>
  </si>
  <si>
    <t>Zateplení obecního úřadu ve Velké Lečici</t>
  </si>
  <si>
    <t>Předboj</t>
  </si>
  <si>
    <t>Revitalizace budovy Obecního úřadu Předboj</t>
  </si>
  <si>
    <t>PŘEDBOJ</t>
  </si>
  <si>
    <t>Zateplení mateřské školy ve městě Sadská</t>
  </si>
  <si>
    <t>Zateplení Obecního úřadu Hvozdnice</t>
  </si>
  <si>
    <t>Zateplení MŠ Březová, okres Beroun</t>
  </si>
  <si>
    <t>Zateplení ZŠ Žitomířská budova školičky č.p. 1144 na pozemku st. 1271, Český Brod</t>
  </si>
  <si>
    <t>Pňov-Předhradí</t>
  </si>
  <si>
    <t>Objekt občanské vybavenosti na ul. Husova č.p.37 v obci Pňov - Předhradí</t>
  </si>
  <si>
    <t>Snížení energetické náročnosti OÚ Malý Újezd</t>
  </si>
  <si>
    <t>Zateplení objektu oční optiky a oční ambulance, č.p. 407, Benátky nad Jizerou</t>
  </si>
  <si>
    <t>Drhovy</t>
  </si>
  <si>
    <t>Stavební úpravy Objektu Drhovy, č.p. 65 - Zlepšení tepelně technických vlastností odvodových konstrukcí</t>
  </si>
  <si>
    <t>Polyfunkční budova Všenory</t>
  </si>
  <si>
    <t>Zateplení domu Technické služby- město Hostivice</t>
  </si>
  <si>
    <t>Zateplení a výměna oken v objektu Obecního úřadu Svojetice</t>
  </si>
  <si>
    <t>Řisuty</t>
  </si>
  <si>
    <t>Snížení energetické náročnosti budovy MŠ Řisuty</t>
  </si>
  <si>
    <t>Zateplení OU Hradištko</t>
  </si>
  <si>
    <t>Kublov</t>
  </si>
  <si>
    <t>Realizace úspor energie budovy obecního úřadu v Kublově</t>
  </si>
  <si>
    <t>Hrubý Jeseník</t>
  </si>
  <si>
    <t>Snížení energetické náročnosti budovy OÚ - Hrubý Jeseník</t>
  </si>
  <si>
    <t>Snížení energetické náročnosti domu služeb Nové Ouholice</t>
  </si>
  <si>
    <t>Realizace energetických úspor - Mateřská škola V Zahradě</t>
  </si>
  <si>
    <t>Kroučová</t>
  </si>
  <si>
    <t>Zateplení OU Kroučová</t>
  </si>
  <si>
    <t>Jablonná</t>
  </si>
  <si>
    <t>Zateplení budovy obecního úřadu Jablonná</t>
  </si>
  <si>
    <t>Zdravotní středisko</t>
  </si>
  <si>
    <t>Zateplení mateřské školy obec LIdice</t>
  </si>
  <si>
    <t>Zateplení MŠ Přívory</t>
  </si>
  <si>
    <t>Snížení energetické náročnosti budovy MŠ - Hrubý Jeseník</t>
  </si>
  <si>
    <t>Snížení energetické náročnosti objektu fary v Pečkách</t>
  </si>
  <si>
    <t>Rohozec</t>
  </si>
  <si>
    <t>Zateplení OÚ Rohozec</t>
  </si>
  <si>
    <t>Světice</t>
  </si>
  <si>
    <t>Energetická opatření na budově MŠ Světice</t>
  </si>
  <si>
    <t>Atletický stadion - solární systém</t>
  </si>
  <si>
    <t>Zateplení budovy obecního úřadu - obec Hospozín</t>
  </si>
  <si>
    <t>Zateplení obecního úřadu - obec Jivina</t>
  </si>
  <si>
    <t>Semice</t>
  </si>
  <si>
    <t>Zateplení obecního úřadu - obec Semice</t>
  </si>
  <si>
    <t>Zateplení Obecní hospody a spolkového domu v Hradišťku</t>
  </si>
  <si>
    <t>Snížení energetické náročnosti budovy OÚ a knihovny v Srbech</t>
  </si>
  <si>
    <t>Zlepšení tepelně technických vlastností budovy MŠ Ořech</t>
  </si>
  <si>
    <t>Zateplení budovy hasičské zbrojnice v obci Liblice</t>
  </si>
  <si>
    <t>Snížení energetické náročnosti budovy obecního úřadu v Milíně</t>
  </si>
  <si>
    <t>Instalace solárního systému pro přípravu TV v DPS Libušín</t>
  </si>
  <si>
    <t>Panenské Břežany</t>
  </si>
  <si>
    <t>ZŠ a MŠ Panenské Břežany - zateplení objektu</t>
  </si>
  <si>
    <t>Zlatníky - Hodkovice</t>
  </si>
  <si>
    <t>Zateplení budovy obecního úřadu a hasičského záchranného sboru Zlatníky u Prahy</t>
  </si>
  <si>
    <t>Zateplení objektu hasičské zbrojnice Kamenice - Těptín</t>
  </si>
  <si>
    <t>Obruby</t>
  </si>
  <si>
    <t>Zateplení mateřské školy - obec Obruby</t>
  </si>
  <si>
    <t>Nalžovice</t>
  </si>
  <si>
    <t>Zateplení hasičské zbrojnice obec Nalžovice</t>
  </si>
  <si>
    <t>Zateplení hasičské zbrojnice v Chotěšicích</t>
  </si>
  <si>
    <t>Zateplení obecního úřadu Jesenice u Sedlčan</t>
  </si>
  <si>
    <t>Zateplení Domu technických služeb - Jelenice</t>
  </si>
  <si>
    <t>Snížení energetické náročnosti sportovní areál - Kropáčova Vrutice</t>
  </si>
  <si>
    <t>Přehvozdí</t>
  </si>
  <si>
    <t>Zateplení obecního úřadu Přehvozdí</t>
  </si>
  <si>
    <t>MŠ Předboj</t>
  </si>
  <si>
    <t>Zavidov</t>
  </si>
  <si>
    <t>Zateplení obecního úřadu - obec Zavidov</t>
  </si>
  <si>
    <t>Oseček</t>
  </si>
  <si>
    <t>Zateplení objektu č.p. 84 v obci Oseček</t>
  </si>
  <si>
    <t>Bukovno</t>
  </si>
  <si>
    <t>Snížení energetické náročnosti budovy obecního úřadu Bukovno</t>
  </si>
  <si>
    <t>Zateplení OU Křenek</t>
  </si>
  <si>
    <t>Velenice</t>
  </si>
  <si>
    <t>Zateplení fotbalových kabin - obec Velenice</t>
  </si>
  <si>
    <t>HUSINEC</t>
  </si>
  <si>
    <t>Snížení energetické náročnosti budovy dílny a garáží OÚ v Husinci</t>
  </si>
  <si>
    <t>Úspory energie na objektu OÚ Bečváry</t>
  </si>
  <si>
    <t>Chudíř</t>
  </si>
  <si>
    <t>Zateplení víceúčelového objektu</t>
  </si>
  <si>
    <t>Zateplení budovy - ČOV Bezděkovská č.p. 109</t>
  </si>
  <si>
    <t>Zateplení budovy obchodu - obec Obruby</t>
  </si>
  <si>
    <t>Zateplení budovy obecního úřadu ve Lhotě</t>
  </si>
  <si>
    <t>Příčovy</t>
  </si>
  <si>
    <t>Zateplení Obecního úřadu Příčovy</t>
  </si>
  <si>
    <t>Zateplení zdravotního střediska Močovice</t>
  </si>
  <si>
    <t>Opočnice</t>
  </si>
  <si>
    <t>Zlepšení tepelně technických vlastností budovy Obecního úřadu v Opočnici</t>
  </si>
  <si>
    <t>Zateplení hasičské zbrojnice - Voltuš č.p. 29</t>
  </si>
  <si>
    <r>
      <rPr>
        <b/>
        <sz val="10"/>
        <color theme="1"/>
        <rFont val="Arial"/>
        <family val="2"/>
        <charset val="238"/>
      </rPr>
      <t>Tabulka č. 47:</t>
    </r>
    <r>
      <rPr>
        <i/>
        <sz val="10"/>
        <color theme="1"/>
        <rFont val="Arial"/>
        <family val="2"/>
        <charset val="238"/>
      </rPr>
      <t xml:space="preserve"> Provedené úspory v budovách veřejného sektoru (2010 - 2016)</t>
    </r>
  </si>
  <si>
    <t>Roční úspora energie [GJ] *</t>
  </si>
  <si>
    <t>Veřejná databáze podpořených projektů v rámci OPŽP</t>
  </si>
  <si>
    <r>
      <rPr>
        <b/>
        <sz val="10"/>
        <color theme="1"/>
        <rFont val="Arial"/>
        <family val="2"/>
        <charset val="238"/>
      </rPr>
      <t>Tabulka č. 38:</t>
    </r>
    <r>
      <rPr>
        <i/>
        <sz val="10"/>
        <color theme="1"/>
        <rFont val="Arial"/>
        <family val="2"/>
        <charset val="238"/>
      </rPr>
      <t xml:space="preserve"> Analýza projektů úspor energie podle typu převažujícího opatření</t>
    </r>
  </si>
  <si>
    <t>SZT Dobřichovice</t>
  </si>
  <si>
    <t>České teplo s.r.o.</t>
  </si>
  <si>
    <t>25229 Dobřichovice, Anežky České 1119, okres Praha-západ</t>
  </si>
  <si>
    <t>Teplovodní</t>
  </si>
  <si>
    <t>100 % souktomé</t>
  </si>
  <si>
    <t>310304051 - 18</t>
  </si>
  <si>
    <t>Spalovna nebezpečných odpadů Lysá nad Labem</t>
  </si>
  <si>
    <t>BDW LINE, spol. s r.o.</t>
  </si>
  <si>
    <t>Spalovna nebezpečných odpadů v Lysé nad Labem</t>
  </si>
  <si>
    <t>spalovna nebezpečných odpadů v Lysé nad Labem</t>
  </si>
  <si>
    <t>310605012 - 1</t>
  </si>
  <si>
    <t>Činnost je přerušena do 31.12.2019</t>
  </si>
  <si>
    <t>ČSLA</t>
  </si>
  <si>
    <t>KOMTERM Čechy, s.r.o.</t>
  </si>
  <si>
    <t>MNICHOVO HRADIŠTĚ</t>
  </si>
  <si>
    <t>STUDENT</t>
  </si>
  <si>
    <t>ROZTOKY U PRAHY</t>
  </si>
  <si>
    <t>ŘÍČANY U PRAHY</t>
  </si>
  <si>
    <t>RAKOVNÍK</t>
  </si>
  <si>
    <t xml:space="preserve">LIBČICE </t>
  </si>
  <si>
    <t>SÁZAVA</t>
  </si>
  <si>
    <t>K_HORA</t>
  </si>
  <si>
    <t>KUTNÁ HORA</t>
  </si>
  <si>
    <t>KRALUPY</t>
  </si>
  <si>
    <t>Horkovodní</t>
  </si>
  <si>
    <t>Rozdoky u Prahy</t>
  </si>
  <si>
    <t>DOBŘÍŠ</t>
  </si>
  <si>
    <t xml:space="preserve">FRIČOVA </t>
  </si>
  <si>
    <t>MILOVICE - MLADÁ</t>
  </si>
  <si>
    <t>MILOVICE</t>
  </si>
  <si>
    <t>LIDICKÁ</t>
  </si>
  <si>
    <t>K DÍLNÁM</t>
  </si>
  <si>
    <t>KOLÍN</t>
  </si>
  <si>
    <t>Nebezpečný odpad</t>
  </si>
  <si>
    <t>Není</t>
  </si>
  <si>
    <t>PK ČSLA</t>
  </si>
  <si>
    <t>PK STUDENT</t>
  </si>
  <si>
    <t>PK ROZTOKY</t>
  </si>
  <si>
    <t>PK DOBŘÍŠ</t>
  </si>
  <si>
    <t>PK MILOVICE - MLADÁ</t>
  </si>
  <si>
    <t>Výtopna Říčany</t>
  </si>
  <si>
    <t>Výtopna Rakovník</t>
  </si>
  <si>
    <t>Výtopna Libčice</t>
  </si>
  <si>
    <t>Výtopna Lidická</t>
  </si>
  <si>
    <t>Výtopna Sázava</t>
  </si>
  <si>
    <t>neudáno</t>
  </si>
  <si>
    <t>Nákup tepla od TAMERO INVEST s.r.o.</t>
  </si>
  <si>
    <t>311226309 - 5</t>
  </si>
  <si>
    <t>311226309 - 6</t>
  </si>
  <si>
    <t>311226309 - 8</t>
  </si>
  <si>
    <t>311226309 - 9</t>
  </si>
  <si>
    <t>311226309 - 11</t>
  </si>
  <si>
    <t>311226309 - 13</t>
  </si>
  <si>
    <t>311226309 - 15</t>
  </si>
  <si>
    <t>311226309 - 16</t>
  </si>
  <si>
    <t>311226309 - 19</t>
  </si>
  <si>
    <t>311226309 - 30</t>
  </si>
  <si>
    <t>311226309 - 32</t>
  </si>
  <si>
    <t>311226309 - 40</t>
  </si>
  <si>
    <t>311226309 - 10</t>
  </si>
  <si>
    <r>
      <rPr>
        <b/>
        <sz val="10"/>
        <color theme="1"/>
        <rFont val="Arial"/>
        <family val="2"/>
        <charset val="238"/>
      </rPr>
      <t>Tabulka č. 14:</t>
    </r>
    <r>
      <rPr>
        <i/>
        <sz val="10"/>
        <color theme="1"/>
        <rFont val="Arial"/>
        <family val="2"/>
        <charset val="238"/>
      </rPr>
      <t xml:space="preserve"> Bilance výroby tepla v jednotlivých provozovnách podle druhu paliva</t>
    </r>
  </si>
  <si>
    <t>Služby Bystřice s.r.o.</t>
  </si>
  <si>
    <t>Bystřice u Benešova</t>
  </si>
  <si>
    <t>Teplovodní uhelná kotelna</t>
  </si>
  <si>
    <t>Kotelna Bystřice</t>
  </si>
  <si>
    <t>310101969 - 1</t>
  </si>
  <si>
    <t>zemní rozvody</t>
  </si>
  <si>
    <t>výměna rozvodů na předizol</t>
  </si>
  <si>
    <t>vyloučení poruch a ztrát</t>
  </si>
  <si>
    <t>výměna kotlů</t>
  </si>
  <si>
    <t>zabezpečení dodávek tepla a snížení emisí</t>
  </si>
  <si>
    <t>výměna potrubí</t>
  </si>
  <si>
    <r>
      <rPr>
        <b/>
        <sz val="10"/>
        <color theme="1"/>
        <rFont val="Arial"/>
        <family val="2"/>
        <charset val="238"/>
      </rPr>
      <t>Tabulka č. 48:</t>
    </r>
    <r>
      <rPr>
        <i/>
        <sz val="10"/>
        <color theme="1"/>
        <rFont val="Arial"/>
        <family val="2"/>
        <charset val="238"/>
      </rPr>
      <t xml:space="preserve"> Provedené úspory v soustavách zásobování tepelnou energií</t>
    </r>
  </si>
  <si>
    <t>Předávací stanice tepla</t>
  </si>
  <si>
    <t>Bohemia Energie s.r.o.</t>
  </si>
  <si>
    <t>Kralupy n. V., Nerudova 801</t>
  </si>
  <si>
    <t>Výměníková stanice</t>
  </si>
  <si>
    <t>Kročehlavy</t>
  </si>
  <si>
    <t>Kladno, Vrchlického 334</t>
  </si>
  <si>
    <t>CZT - centrální zdroj tepla</t>
  </si>
  <si>
    <t>Tepelné zásobování Rakovník, spol. s r.o.</t>
  </si>
  <si>
    <t>100% soukromé</t>
  </si>
  <si>
    <t>Kotelna Pražská</t>
  </si>
  <si>
    <t>Energocentrum</t>
  </si>
  <si>
    <t>Kotelna K25</t>
  </si>
  <si>
    <t>Kotelna Dukelských hrdinů</t>
  </si>
  <si>
    <t>Kotelna Vinohrady</t>
  </si>
  <si>
    <t>Kotelna 1. ZŠ</t>
  </si>
  <si>
    <t>320103070 - 1</t>
  </si>
  <si>
    <t>320103070 - 2</t>
  </si>
  <si>
    <t>320103070 - 3</t>
  </si>
  <si>
    <t>320103070 - 6</t>
  </si>
  <si>
    <t>320103070 - 8</t>
  </si>
  <si>
    <t>320103070 - 10</t>
  </si>
  <si>
    <t>320103070 - 11</t>
  </si>
  <si>
    <t>Výměna řídících systémů DPS</t>
  </si>
  <si>
    <t>Optimalizace řízení</t>
  </si>
  <si>
    <t>Rekonstrukce venkovních rozvodů tepla</t>
  </si>
  <si>
    <t>Snížení tepelných ztrát v rozvodech</t>
  </si>
  <si>
    <t>Výměna kotle</t>
  </si>
  <si>
    <t>Zvýšení účinnosti</t>
  </si>
  <si>
    <t>Tepelná přípojka + DPS</t>
  </si>
  <si>
    <t>Připojení nového objektu</t>
  </si>
  <si>
    <t>Liberecká 2305</t>
  </si>
  <si>
    <t>KAVALIERGLASS ,a.s.</t>
  </si>
  <si>
    <t>Sázava - Poznaňská, Sbor badatelů Bible</t>
  </si>
  <si>
    <t>Centrální kotelna</t>
  </si>
  <si>
    <t>Kotelna</t>
  </si>
  <si>
    <t>310911719 - 1</t>
  </si>
  <si>
    <t>Nejsou vytápěny byty</t>
  </si>
  <si>
    <t>Vytápěna budova ZŠ</t>
  </si>
  <si>
    <t>Čáslavská servisní, s.r.o.</t>
  </si>
  <si>
    <t>Těsnohlídkova 1540</t>
  </si>
  <si>
    <t>Bojovníků za svobodu 1448</t>
  </si>
  <si>
    <t>Žitenická 1529</t>
  </si>
  <si>
    <t>K 1, Žitenická 1529</t>
  </si>
  <si>
    <t>K2, Těsnohlídk 1540</t>
  </si>
  <si>
    <t>K3, Boj. za svobodu 1448</t>
  </si>
  <si>
    <t>K1, Žitenická 1529</t>
  </si>
  <si>
    <t>K2, Těsnohlídka 1540</t>
  </si>
  <si>
    <t>K3, Bojovníků za svobodu 1448</t>
  </si>
  <si>
    <t>310101174 - 1</t>
  </si>
  <si>
    <t>310101174 - 2</t>
  </si>
  <si>
    <t>310101174 - 3</t>
  </si>
  <si>
    <t>TOMMI holding, spol. s.r.o.</t>
  </si>
  <si>
    <t>Brandýs nad Labem - Stará Boleslav - Zahradní město</t>
  </si>
  <si>
    <t>TOMMI holding,spol. s.r.o.</t>
  </si>
  <si>
    <t>Nízkotlaká plynová kotelna-Blok č.A1</t>
  </si>
  <si>
    <t>Heřmánková č.p.2214,Brandýs nad Labem</t>
  </si>
  <si>
    <t>Nízkotlaká plynová kotelna-Blok č.A4</t>
  </si>
  <si>
    <t>Dřevčická č.p.2201, Brandýs nad Labem</t>
  </si>
  <si>
    <t>Nízkotlaká plynová kotelna -Blok Ač.7</t>
  </si>
  <si>
    <t>Jasmínová č.p.2202, Brandýs nad Labem</t>
  </si>
  <si>
    <t>310202463 - 4</t>
  </si>
  <si>
    <t>310202463 - 5</t>
  </si>
  <si>
    <t>310202463 - 6</t>
  </si>
  <si>
    <t>Nízkotlaká plynová kotelna - Blok č.A1</t>
  </si>
  <si>
    <t>Nízkotlaká plynová kotelna - Blok č.A4</t>
  </si>
  <si>
    <t>Nízkotlaká plynová kotelna - Blok č.A7</t>
  </si>
  <si>
    <t>CENTROTHERM Mladá Boleslav, a.s.</t>
  </si>
  <si>
    <t>Mladá Boleslav III a II, sídliště Rozvoj a centrum města</t>
  </si>
  <si>
    <t xml:space="preserve">č.1 - byty a nebyty - dodávka ze sekundárních rozvodů,                  č. 3 - Technologické centrum ŠKODA AUTO a.s. - dodávka z primárního rozvodu </t>
  </si>
  <si>
    <t>Mladá Boleslav II, sídliště Severní město</t>
  </si>
  <si>
    <t>č. 1 - byty a nebyty - dodávka ze  sekundárních rozvodů,                   č. 2 - Oblastní nemocnice Mladá Boleslav, a.s.</t>
  </si>
  <si>
    <t>Mladá Boleslav III - mikrorajon</t>
  </si>
  <si>
    <t xml:space="preserve">č. 1 - byty a nebyty - dodávka ze  sekundárních rozvodů,                   </t>
  </si>
  <si>
    <t>Mladá Boleslav III - MŠ a bytový dům SKN a Laurinova</t>
  </si>
  <si>
    <t>č. 1 - byty a nebyty - dodávka ze sekundárních rozvodů</t>
  </si>
  <si>
    <t>SZT Mladá Boleslav</t>
  </si>
  <si>
    <t>AGRO Loučná s.r.o.</t>
  </si>
  <si>
    <t>BPS Tupadly</t>
  </si>
  <si>
    <t>Tupadly u Čáslavi</t>
  </si>
  <si>
    <t>BPS - Tupadly</t>
  </si>
  <si>
    <t>311226792 - 1</t>
  </si>
  <si>
    <t>Technické služby Nové Strašecí, s.r.o.</t>
  </si>
  <si>
    <t>Žižkovo náměstí</t>
  </si>
  <si>
    <t>Křivoklátská</t>
  </si>
  <si>
    <t>311219056 - 1</t>
  </si>
  <si>
    <t>311219056 - 2</t>
  </si>
  <si>
    <t>Mšecká</t>
  </si>
  <si>
    <t>311219056 - 3</t>
  </si>
  <si>
    <t>Ke Stadionu</t>
  </si>
  <si>
    <t>311219056 - 4</t>
  </si>
  <si>
    <t>Výměna plynových kotlů</t>
  </si>
  <si>
    <t>Snížení spotřeby plynu a zvýšení účinnosti</t>
  </si>
  <si>
    <t>Baest Machinery Holding a.s.</t>
  </si>
  <si>
    <t>Benešov u Prahy</t>
  </si>
  <si>
    <t>Kotelna v areálu fy. Best, a.s.</t>
  </si>
  <si>
    <t>310101875 - 1</t>
  </si>
  <si>
    <t>BAEST MH</t>
  </si>
  <si>
    <t>310101875 - 2</t>
  </si>
  <si>
    <t>areál fy Baest a.s.</t>
  </si>
  <si>
    <t>Jednotný systém MaR pro všechny VS, součást řešení plynové kotelny</t>
  </si>
  <si>
    <t>Modernizase kotelny</t>
  </si>
  <si>
    <t>Modernizace výroby tepla</t>
  </si>
  <si>
    <t>Lučební závody a.s. Kolín</t>
  </si>
  <si>
    <t>Lučební</t>
  </si>
  <si>
    <t>Parní</t>
  </si>
  <si>
    <t>Lučební závody a. s. Kolín</t>
  </si>
  <si>
    <t>310203557 - 1</t>
  </si>
  <si>
    <t>Unipetrol RPA, s.r.o</t>
  </si>
  <si>
    <t>VDU</t>
  </si>
  <si>
    <t>FCC</t>
  </si>
  <si>
    <t>Reforming</t>
  </si>
  <si>
    <t>HRPO NRK</t>
  </si>
  <si>
    <t>CLAUSE</t>
  </si>
  <si>
    <t>Vakuová destilace</t>
  </si>
  <si>
    <t>310705533 - 14</t>
  </si>
  <si>
    <t>310705533 - 15</t>
  </si>
  <si>
    <t>310705533 - 16</t>
  </si>
  <si>
    <t>310705533 - 17</t>
  </si>
  <si>
    <t>Claus</t>
  </si>
  <si>
    <t>310705533 - 18</t>
  </si>
  <si>
    <t>Dodávka do sítě Tamero Invest</t>
  </si>
  <si>
    <t>Poznámka</t>
  </si>
  <si>
    <t>TEZA, spol.s r.o.</t>
  </si>
  <si>
    <t>Kotelna Sokolská</t>
  </si>
  <si>
    <t>Žebrák</t>
  </si>
  <si>
    <t>Kotelna Jince 266</t>
  </si>
  <si>
    <t>310101801 - 3</t>
  </si>
  <si>
    <t>310101801 - 5</t>
  </si>
  <si>
    <t>Bioplynová stanice v Braňce</t>
  </si>
  <si>
    <t>Zemědělské družstvo Čechtice</t>
  </si>
  <si>
    <t>311331004 - 1</t>
  </si>
  <si>
    <t>Dodávka do sítě Městysu Čechtice</t>
  </si>
  <si>
    <t>Tamero Invest s.r.o.</t>
  </si>
  <si>
    <t>AVE Kralupy s.r.o.</t>
  </si>
  <si>
    <t>TTO, ZP</t>
  </si>
  <si>
    <t>310908704 - 1</t>
  </si>
  <si>
    <t>výměna ekonomizérů</t>
  </si>
  <si>
    <t>oprava parního kotle</t>
  </si>
  <si>
    <t>CZT Rožmitál</t>
  </si>
  <si>
    <t>Město Rožmitál pod Tř.</t>
  </si>
  <si>
    <t>Rožmitál pod Tř.</t>
  </si>
  <si>
    <t>Kotelna 590</t>
  </si>
  <si>
    <t>310100449 - 1</t>
  </si>
  <si>
    <t>Elektrárna Mělník</t>
  </si>
  <si>
    <t>ČEZ, a.s.</t>
  </si>
  <si>
    <t>Horní Počaply, Křivenice</t>
  </si>
  <si>
    <t>Dálkový tepelný napáječ Mělník - Praha</t>
  </si>
  <si>
    <t>Energotrans, a.s.</t>
  </si>
  <si>
    <t>Bašť, Březiněves, Býkev, Cítov, Dolní Beřkovice, Vliněves, Horní Počaply, Křivenice, Brozánky, Zelčín, Hovorčovice, Chlumín, Kojetice, Líbeznice, Chramostek, Měšice u Prahy, Neratovice, Libiš, Byškovice, Lobkovice, Obříství, Třeboradice, Předboj, Zálezlice, Zlonín</t>
  </si>
  <si>
    <t>Elektrárna Mělník II.</t>
  </si>
  <si>
    <t>Elektrárna Mělník III.</t>
  </si>
  <si>
    <t>Elektrárna Mělník EMĚ I</t>
  </si>
  <si>
    <t>Prodej tepla ČEZ Teplárenská, a.s.</t>
  </si>
  <si>
    <t>Prodej tepla Pražská teplárenská a.s.</t>
  </si>
  <si>
    <t>310100302 - 1</t>
  </si>
  <si>
    <t>310100145 - 16</t>
  </si>
  <si>
    <t>310100145 - 17</t>
  </si>
  <si>
    <t>SPOLANA, Neratovice - Libiš</t>
  </si>
  <si>
    <t>SPOLANA a.s., Neratovice</t>
  </si>
  <si>
    <t>SPOLANA a.s.</t>
  </si>
  <si>
    <t>SPOLANA, Neratovice-Libiš</t>
  </si>
  <si>
    <t>SPOLANA - 100 %</t>
  </si>
  <si>
    <t>Teplárna</t>
  </si>
  <si>
    <t>Výtepelné kotle</t>
  </si>
  <si>
    <t>310101118 - 1</t>
  </si>
  <si>
    <t>310101118 - 3</t>
  </si>
  <si>
    <t>Libiš</t>
  </si>
  <si>
    <t>výměna izolací, redukce parovodů</t>
  </si>
  <si>
    <t>Úprava řídícího systému vodíkového kotle</t>
  </si>
  <si>
    <t>zvýšení výtěžnosti tepla</t>
  </si>
  <si>
    <t>Nová plynová teplárna</t>
  </si>
  <si>
    <t>zrušení stávající teplárny</t>
  </si>
  <si>
    <t>SPOLANA, Neratovice- Libiš</t>
  </si>
  <si>
    <t>obnova izolací parovodů</t>
  </si>
  <si>
    <t>Snížení tepelných ztrát</t>
  </si>
  <si>
    <t>Redukce parních rozvodů</t>
  </si>
  <si>
    <t>Mělník - Sportovní</t>
  </si>
  <si>
    <t>Bytové družstvo Mělník 2719/2720</t>
  </si>
  <si>
    <t>Bytové družstvo Mělník 2719/2720, Sportovní 2719/10, Mělník 276 01</t>
  </si>
  <si>
    <t>Výměníková stanice 27601 Mělník, Sportovní 2720/19</t>
  </si>
  <si>
    <t>Nákup tepla od ČEZ Teplárenská, a.s.</t>
  </si>
  <si>
    <t>Příbramská teplárenská, a.s.</t>
  </si>
  <si>
    <t>STAVUS, a.s.</t>
  </si>
  <si>
    <t>Příbram VII</t>
  </si>
  <si>
    <t>OKTAN PLUS, s.r.o.</t>
  </si>
  <si>
    <t xml:space="preserve"> 1.ZŠ Komenského 1245</t>
  </si>
  <si>
    <t>HOŘOVICKÁ TEPLÁRENSKÁ, S.R.O.</t>
  </si>
  <si>
    <t>kú 645 371 Hořovice</t>
  </si>
  <si>
    <t>Hořovice ostatní II.</t>
  </si>
  <si>
    <t>U Remízku 1392</t>
  </si>
  <si>
    <t>kú 645 389 Velká Víska</t>
  </si>
  <si>
    <t>Hořovice Višňovka I.</t>
  </si>
  <si>
    <t>Palachova 732</t>
  </si>
  <si>
    <t>K Nemocnici 1197</t>
  </si>
  <si>
    <t>Palackého náměstí 640</t>
  </si>
  <si>
    <t>61 % soukromé / 39 % obec</t>
  </si>
  <si>
    <t>1.ZŠ Komenského 1245</t>
  </si>
  <si>
    <t>Kotelna Palachova 732</t>
  </si>
  <si>
    <t>310100233 - 1</t>
  </si>
  <si>
    <t>Kotelna K Nemocnici 1197</t>
  </si>
  <si>
    <t>310100233 - 3</t>
  </si>
  <si>
    <t>Kotelna Višňovka 1392</t>
  </si>
  <si>
    <t>310100233 - 4</t>
  </si>
  <si>
    <t>Kotelna Palackého nám. č. 640</t>
  </si>
  <si>
    <t>310100233 - 5</t>
  </si>
  <si>
    <t>Kotelna 1. ZŠ Komenského 1245</t>
  </si>
  <si>
    <t>310100233 - 6</t>
  </si>
  <si>
    <r>
      <t>Spotřeba zemního plynu [tis.m</t>
    </r>
    <r>
      <rPr>
        <b/>
        <vertAlign val="superscript"/>
        <sz val="10"/>
        <color theme="1"/>
        <rFont val="Arial"/>
        <family val="2"/>
        <charset val="238"/>
      </rPr>
      <t>3</t>
    </r>
    <r>
      <rPr>
        <b/>
        <sz val="10"/>
        <color theme="1"/>
        <rFont val="Arial"/>
        <family val="2"/>
        <charset val="238"/>
      </rPr>
      <t>]</t>
    </r>
  </si>
  <si>
    <t>hořovice</t>
  </si>
  <si>
    <t>(prázdné)</t>
  </si>
  <si>
    <t>Spotřeba elektřiny [GJ]</t>
  </si>
  <si>
    <t>Jirny, Mochov, Mstětice, Nehvizdy, Šestajovice u Prahy, Záluží u Čelákovic,</t>
  </si>
  <si>
    <t>V205/206 - přestavba na 400 kV</t>
  </si>
  <si>
    <t>po roce 2030</t>
  </si>
  <si>
    <t xml:space="preserve">Bělušice, Božec, Býchory, Cerhenice, Dobřichov, Hořany u Poříčan, Chrást u Poříčan, Jestřabí Lhota, Klipec, Klučov u Českého Brodu, Kounice, Krakovany, Milčice u Peček, Mochov, Němčice u Kolína, Ovčáry u Kolína, Pečky, Pňov, Poříčany, Ratenice, Sokoleč, Týnec nad Labem, Velké Chvalovice, Velký Osek, Veltruby, Volárna, Vrbová Lhota, Vykáň, </t>
  </si>
  <si>
    <t>V400/800 - zdvojení vedení Čechy Střed - Týnec</t>
  </si>
  <si>
    <t>po roce 2040</t>
  </si>
  <si>
    <t>Krakovany, Týnec nad Labem</t>
  </si>
  <si>
    <t>V401/801 - zdvojení vedení Týnec - Krasíkov</t>
  </si>
  <si>
    <t>po roce 2035</t>
  </si>
  <si>
    <t>Běleč u Litně, Beroun, Bratronice u Kladna, Děkov, Hlásná Třebaň, Hokov, Honice, Horní Bezděkov, Hořesedly, Hředle, Chrášťany u Rakovníka, Chyňava, Chýnice, Kamenné Žehrovice, Kněževes u Rakovníka, Kolešovice, Koněprusy, Korno, Kozolupy, Krupá, Krušovice, Kuchař, Lány, Lety u Dobřichovic, Lhota u Kamenných Žehrovic, Lhotka u Berouna, Libečov, Liteň, Loděnice u Berouna, Lužce, Malé Kyšice, Měňany, Mořina, Mořinka, Mšec, Mšecké Žehrovice, Nesuchyně, Nové Strašecí, Ořech, Roblín, Rynholec, Řevnice, Řevničov, Stochov, Svatý Jan pod Skalou, Svinaře, Tetín u Berouna, Tobolka, Trněný Újezd, Třtice u Nového Strašecí, Tuchlovice, Vašírov, Vlkov u Rakovníka, Vráž u Berouna, Vrbice u Hořoviček, Vysoký Újezd u Berouna, Zadní Třebaň, Zbuzany, Železná, Žilina,</t>
  </si>
  <si>
    <t>V412/812 - zdvojení vedení Hradec - Řeporyje</t>
  </si>
  <si>
    <t xml:space="preserve">Březí u Říčan, Břežany II, Černíky, Čestlice, Hole u Průhonic, Kozovazy, Křenice u Prahy, Limuzy, Mochov, Pacov u Říčan, Přišimasy, Rostoklaty, Říčany u Prahy, Sluštice, Škvorec, Třebohostice u Škvorce, Vykáň, Vyšehořovice, Záluží u Čelákovic, Zlatá, </t>
  </si>
  <si>
    <t>V415/495 - zdvojení vedení Čechy Střed - Chodov</t>
  </si>
  <si>
    <t>Bořanovice, Hovorčovice, Líbeznice</t>
  </si>
  <si>
    <t>V419/409 - smyčka do R 420 kV Praha Sever</t>
  </si>
  <si>
    <t xml:space="preserve">Alberovice, Bavoryně, Blažejovice, Borotice, Borovnice, Božkovice, Broumy, Brzotice, Březová u Hořovic, Bzová u Hořovic, Čechtice, Čestín u Jankova, Děkov, Dobříš, Drevníky, Drhovy, Dub u Kondrace, Dublovice, Hokov, Homole u Nechalova, Hostomice pod Brdy, Hrzín, Hřebečníky, Hředle u Zdic, Hubenov u Borotic, Hvozd, Chlustina, Jankovská Lhota, Kňovice, Kobylí, Kolešovice, Kondrac, Křepenice, Křešice u Olbramovic, Křivsoudov, Kuňovice, Libomyšl, Loket u Dolních Kralovic, Malinová, Manělovice, Martinice u Dolních Kralovic, Miřetice, Neumětely, Olbramovice u Votic, Ostrov u Veliše, Otročice, Ouběnice u Votic, Panoší Újezd, Petrovice u Rakovníka, Pičín u Jankova, Prosenická Lhota, Příčina, Příčovy, Pšovlky, Radouš, Ratměřice, Rudoltice u Vrchotových Janovic, Rybníky, Sedlečko u Veliše, Sestrouň, Skryje nad Berounkou, Skřipel, Skupá, Slabce, Slovanská Lhota, Snět, Stašov u Zdic, Strojetice, Suchdol u Prosenické Lhoty, Svaté Pole, Svinařov, Šanov u Rakovníka, Šebáňovice, Tomice u Dolních Kralovic, Tomice u Votic, Újezdec u Rakovníka, Veliš, Velký Chlumec, Vracovice, Vraždovy Lhotice, Vrbice u Hořoviček, Vrchotovy Janovice, Zahradnice, Zdislavice u Vlašimi, Zvírotice, Županovice, </t>
  </si>
  <si>
    <t>V420/820 - zdvojení vedení Hradec - Mírovka</t>
  </si>
  <si>
    <t>Děkov, Hokov, Vrbice u Hořoviček, Hvozd, Kolešovice, Krakov, Krakovec u Rakovníka, Malinová, Petrovice u Rakovníka, Příčina, Pšovlky, Šanov u Rakovníka, Milíčov, Šípy</t>
  </si>
  <si>
    <t>V430/830 - zdvojení vedení Hradec - Chrást</t>
  </si>
  <si>
    <t>2029 - 2030</t>
  </si>
  <si>
    <t>Zbenice</t>
  </si>
  <si>
    <t>Nová R 420 kV Milín</t>
  </si>
  <si>
    <t>2022 - 2023</t>
  </si>
  <si>
    <t>V475/477 - smyčka do R 420 kV Milín</t>
  </si>
  <si>
    <t xml:space="preserve">Bašť, Beřovice, Brandýs nad Labem, Bratkovice u Velvar, Brázdim, Břešťany u Zlonic, Budihostice, Čenkov, Čeradice u Pálečku, Černuc, Dolní Kamenice u Velvar, Dřevčice u Brandýsa nad Labem, Dřínov u Zlonic, Dušníky nad Vltavou, Hořešovičky, Chržín, Klobuky, Kobylníky, Kokovice, Kopeč, Líbeznice, Měšice u Prahy, Miletice u Velvar, Mochov, Mratín, Mstětice, Nehvizdy, Nové Ouholice, Odolena Voda, Ostrov u Brandýsa nad Labem, Páleček, Panenské Břežany, Popovice u Brandýsa nad Labem, Předboj, Sazená, Skůry, Sluhy, Stránka u Brandýsa nad Labem, Tmáň, Uhy, Úžice u Kralup nad Vltavou, Veliká Ves u Prahy, Veltrusy, Velvary, Všestudy u Veltrus, Záluží u Čelákovic, Zápy, Zlonice, Zlonín, Zlosyň, </t>
  </si>
  <si>
    <t>V410/419 - zdvojení vedení Výškov – Čechy Střed</t>
  </si>
  <si>
    <t>2014-2015</t>
  </si>
  <si>
    <t>ČEZ Distribuce, a.s.</t>
  </si>
  <si>
    <t>ČEPS, a.s.</t>
  </si>
  <si>
    <t>TARPO spol. s r.o.</t>
  </si>
  <si>
    <t>ELTOP Tarpo Kněževes</t>
  </si>
  <si>
    <t>Kněževes u Rakovníka</t>
  </si>
  <si>
    <t>TARPO</t>
  </si>
  <si>
    <t>mimo provoz</t>
  </si>
  <si>
    <t>Teplovod KGJ Čáslav</t>
  </si>
  <si>
    <t>LESS &amp; ENERGY s.r.o.</t>
  </si>
  <si>
    <t>Čáslav, parcelní čísla 2584</t>
  </si>
  <si>
    <t>KGJ Čáslav</t>
  </si>
  <si>
    <t>Čáslav - Chrudimská 188</t>
  </si>
  <si>
    <t>310907397 - 1</t>
  </si>
  <si>
    <t>MEDI HELP T.S. spol. s r.o.</t>
  </si>
  <si>
    <t>Masarykovo Sanatorium Dobříš</t>
  </si>
  <si>
    <t>Areálový rozvod</t>
  </si>
  <si>
    <t>PPT POTRUBNÍ TECHNIKA s.r.o.</t>
  </si>
  <si>
    <t>U Sokolovny</t>
  </si>
  <si>
    <t>Drahelnická</t>
  </si>
  <si>
    <t>parc.č. 80, 85, 89</t>
  </si>
  <si>
    <t>Rožmitalská</t>
  </si>
  <si>
    <t>plynová kotelna K 15</t>
  </si>
  <si>
    <t>plynová kotelna K 16</t>
  </si>
  <si>
    <t>plynová kotelna K 17</t>
  </si>
  <si>
    <t>Plynová kotelna K 15</t>
  </si>
  <si>
    <t>Plynová kotelna K 16</t>
  </si>
  <si>
    <t>Plynová kotelna K 17</t>
  </si>
  <si>
    <t>310202165 - 2</t>
  </si>
  <si>
    <t>310202165 - 3</t>
  </si>
  <si>
    <t>310202165 - 13</t>
  </si>
  <si>
    <t>CTZ Kutná Hora</t>
  </si>
  <si>
    <t>KH TEBIS s.r.o.</t>
  </si>
  <si>
    <t>CZT Kutná Hora</t>
  </si>
  <si>
    <t>Kotelna Hlouška</t>
  </si>
  <si>
    <t>Kotelna Šipší</t>
  </si>
  <si>
    <t>Kotelna šipší</t>
  </si>
  <si>
    <t>Nákup od EC Kutná Hora s.r.o.</t>
  </si>
  <si>
    <t>Nákup tepla</t>
  </si>
  <si>
    <t>310101414 - 3</t>
  </si>
  <si>
    <t>310101414 - 4</t>
  </si>
  <si>
    <t xml:space="preserve">předizolované potrubí </t>
  </si>
  <si>
    <t xml:space="preserve">propojení okrsků </t>
  </si>
  <si>
    <t>snížení tepelných ztrát</t>
  </si>
  <si>
    <t>2004,2012,2014</t>
  </si>
  <si>
    <t>zahájení dodávek z biomasového zdroje</t>
  </si>
  <si>
    <t>Nový zdroj</t>
  </si>
  <si>
    <t>výměny tepelných rozvodů</t>
  </si>
  <si>
    <t>Veolia Energie Kolín, a.s.</t>
  </si>
  <si>
    <t>Elektrárna Kolín</t>
  </si>
  <si>
    <t>ZP, biomasa</t>
  </si>
  <si>
    <t>Výtopna Východ</t>
  </si>
  <si>
    <t>Bimasa</t>
  </si>
  <si>
    <t>Nakupované teplo</t>
  </si>
  <si>
    <t>Výtopna Pila, Vlašim</t>
  </si>
  <si>
    <t>BK Spojovací, Vlašim</t>
  </si>
  <si>
    <t>BK ZŠ Sídlište 968, Vlašim</t>
  </si>
  <si>
    <t>BK Obora 699, Vlašim</t>
  </si>
  <si>
    <t>BK 1162</t>
  </si>
  <si>
    <t>BK 991</t>
  </si>
  <si>
    <t>BK988</t>
  </si>
  <si>
    <t>BK986</t>
  </si>
  <si>
    <t>BK 1394</t>
  </si>
  <si>
    <t>BK 1183</t>
  </si>
  <si>
    <t>310101255 -1</t>
  </si>
  <si>
    <t>310101255 - 2</t>
  </si>
  <si>
    <t>310101255 - 4</t>
  </si>
  <si>
    <t>310101255 - 5</t>
  </si>
  <si>
    <t>310101255 - 8</t>
  </si>
  <si>
    <t>310101255 - 9</t>
  </si>
  <si>
    <t>310101255 - 10</t>
  </si>
  <si>
    <t>310101255 - 11</t>
  </si>
  <si>
    <t>310101255 - 12</t>
  </si>
  <si>
    <t>310101255 - 13</t>
  </si>
  <si>
    <t>310101255 - 14</t>
  </si>
  <si>
    <t>310101255 - 15</t>
  </si>
  <si>
    <t>Rekonstrukce kondenzátního potrubí Havířská - Tylova</t>
  </si>
  <si>
    <t>Obnova dílčí části kondenzátního potrubí + izolace = snížení ztrát</t>
  </si>
  <si>
    <t>Rekonstrukce kondenzátního potrubí Čechovi Sady - Nemocnice</t>
  </si>
  <si>
    <t xml:space="preserve">Obnova kouřového ventilátoru kotle K8 s navýšením možnosti přetížení na 138t/h </t>
  </si>
  <si>
    <t>Zvýšení výkonu kotle</t>
  </si>
  <si>
    <t>Modernizace rozvodny 22kV</t>
  </si>
  <si>
    <t>Modernizace rozvodny</t>
  </si>
  <si>
    <t>Modernizace řídícího systému kotle K5</t>
  </si>
  <si>
    <t>Modernizace kotle</t>
  </si>
  <si>
    <t>Rekonstrukce výstupního parovodu z TG4</t>
  </si>
  <si>
    <t>Obnova parovodu (menší DN) a nové izolace = snížení ztrát</t>
  </si>
  <si>
    <t xml:space="preserve">Modernizace vodního hospodářství </t>
  </si>
  <si>
    <t>Zlepšení kvality páry a kondenzátu</t>
  </si>
  <si>
    <t>Rekonstrukce dávkování fosfátu</t>
  </si>
  <si>
    <t>Optimalizace kvality kotelní vody - ochrana kotle</t>
  </si>
  <si>
    <t>BK Spojovací</t>
  </si>
  <si>
    <t>Rekonstrukce kotelny BK5</t>
  </si>
  <si>
    <t>Nové kotle a předávací stanice = úspora paliva, vyšší účinnost, levnější příprava TV</t>
  </si>
  <si>
    <t>Rekonstrukce kotelny ppor. Příhody</t>
  </si>
  <si>
    <t>Snížení ztrát v síti</t>
  </si>
  <si>
    <t>Modernizace a optimalizace provozu zdroje</t>
  </si>
  <si>
    <t>TAMERO INVEST s.r.o.</t>
  </si>
  <si>
    <t>Závodní teplárna - Kralupy nad Vlt.</t>
  </si>
  <si>
    <t>ACO, FCC</t>
  </si>
  <si>
    <t>311018395 - 1</t>
  </si>
  <si>
    <t>TAMERO INVEST výroba</t>
  </si>
  <si>
    <t>TAMERO INVEST nákup tepla od AVE Kralupy</t>
  </si>
  <si>
    <t>TAMERO INVEST nákup tepla od České rafinérské</t>
  </si>
  <si>
    <t>Lobeček</t>
  </si>
  <si>
    <t>rekonstrukce izolací</t>
  </si>
  <si>
    <t>rekonstrukce horkovodu</t>
  </si>
  <si>
    <t>2014-2020</t>
  </si>
  <si>
    <t>DeNOx kotlů</t>
  </si>
  <si>
    <t>snížení emisí NOx</t>
  </si>
  <si>
    <t>2016-2019</t>
  </si>
  <si>
    <t>CZT</t>
  </si>
  <si>
    <t>Teplárna Týnec s.r.o.</t>
  </si>
  <si>
    <t>Teplárna Týnec</t>
  </si>
  <si>
    <t>99,63 % soukromý / 0,37 % obec</t>
  </si>
  <si>
    <t>310100749 - 1</t>
  </si>
  <si>
    <t>CZT Neratovice</t>
  </si>
  <si>
    <t>Pražská teplárenská a.s.</t>
  </si>
  <si>
    <t>Teplo Neratovice</t>
  </si>
  <si>
    <t>Teplo Neratovice, spol. s r.o.</t>
  </si>
  <si>
    <t>Obnova PS 19, Kojetická 1024</t>
  </si>
  <si>
    <t>modernizace</t>
  </si>
  <si>
    <t>Obnova PS 8, Dr. E. Beneše</t>
  </si>
  <si>
    <t>Rekonstrukce PS 18, Mládežnická 463</t>
  </si>
  <si>
    <t>Rekonstrukce Ps 13, Masarykova 450</t>
  </si>
  <si>
    <t>Areál ÚJV Řež a.s.</t>
  </si>
  <si>
    <t>ÚJV Řež, a. s.</t>
  </si>
  <si>
    <t xml:space="preserve">Areál ÚJV Řež, a. s. </t>
  </si>
  <si>
    <t>Teplárna ÚJV Řež a.s.</t>
  </si>
  <si>
    <t>310101184 - 1</t>
  </si>
  <si>
    <t>Prádelna Kyselý, a.s.</t>
  </si>
  <si>
    <t>Vlašim, Vlasákova 333</t>
  </si>
  <si>
    <t>Prádelna Kyselý</t>
  </si>
  <si>
    <t>Vlašim, Prádelna Kyselý, a.s.</t>
  </si>
  <si>
    <t>Plynová kotelna</t>
  </si>
  <si>
    <t>310203732 - 1</t>
  </si>
  <si>
    <t>Vlaskákova 333, 25801</t>
  </si>
  <si>
    <t>standardní opravy a údržba</t>
  </si>
  <si>
    <t>udržení efektivního provozu</t>
  </si>
  <si>
    <t>Zruč nad Sázavou, Kotelna Na Výsluní</t>
  </si>
  <si>
    <t>ČEZ Energo, s.r.o.</t>
  </si>
  <si>
    <t>Zruč nad Sázavou, Na Výsluní</t>
  </si>
  <si>
    <t>Zruč nad Sázavou, Kotelna Okružní</t>
  </si>
  <si>
    <t>Zruč nad Sázavou, Okružní</t>
  </si>
  <si>
    <t>Votice, Malé nám. 830, Kotelna Votice</t>
  </si>
  <si>
    <t>Kotelna Votice</t>
  </si>
  <si>
    <t>Kotelna Zruč, Na výsluní</t>
  </si>
  <si>
    <t>Kotelna Zruč, Okružní</t>
  </si>
  <si>
    <t xml:space="preserve">Votice, Malé nám. 830, KJ - Malé nám. </t>
  </si>
  <si>
    <t>KJ - Malé nám. Votice</t>
  </si>
  <si>
    <t>Kladruby (areál RÚ)</t>
  </si>
  <si>
    <t>KJ - Kladruby (areál RÚ)</t>
  </si>
  <si>
    <t>Nové Strašecí, Topinkova,</t>
  </si>
  <si>
    <t>KJ - Nové Strašecí</t>
  </si>
  <si>
    <t>Hořovice , U Remízku 1392</t>
  </si>
  <si>
    <t>KJ - Hořovice</t>
  </si>
  <si>
    <t>Hořovice - Višňová</t>
  </si>
  <si>
    <t>Nymburk, Pražská</t>
  </si>
  <si>
    <t>KJ - Nymburk</t>
  </si>
  <si>
    <t>Benešov, Černoleská</t>
  </si>
  <si>
    <t>KJ - Benešov</t>
  </si>
  <si>
    <t>Dodávka tepla do systému TEPLO Votice, s.r.o.</t>
  </si>
  <si>
    <t>Dodávka tepla do systému Rehabilitačního ústavu Kladruby</t>
  </si>
  <si>
    <t>Dodávka tepla do systému Technických služeb Nové Strašecí, s.r.o.</t>
  </si>
  <si>
    <t>Dodávka tepla do systému  Hořovické Teplárenské, s.r.o.</t>
  </si>
  <si>
    <t>Dodávka tepla do systému Sladovny SOUFLET ČR, a.s.</t>
  </si>
  <si>
    <t>Dodávka tepla do systému BAESTMachinery Holding a.s.</t>
  </si>
  <si>
    <t>311018326 - 6</t>
  </si>
  <si>
    <t>311018326 - 15</t>
  </si>
  <si>
    <t>311018326 - 16</t>
  </si>
  <si>
    <t>311018326 - 943</t>
  </si>
  <si>
    <t>311018326 - 67</t>
  </si>
  <si>
    <t>311018326 - 75</t>
  </si>
  <si>
    <t>311018326 - 78</t>
  </si>
  <si>
    <t>311018326 - 82</t>
  </si>
  <si>
    <t>311018326 - 110</t>
  </si>
  <si>
    <t>Rekonstrukce kotelny, výměna kotlů, výměna kogenerační jednotky</t>
  </si>
  <si>
    <t>Q-BYT Čelákovice spol. s r. o.</t>
  </si>
  <si>
    <t>evid.číslo 1 Čelákovice</t>
  </si>
  <si>
    <t>250 88 Čelákovice</t>
  </si>
  <si>
    <t>evid.číslo 2 KM 04 Milovice</t>
  </si>
  <si>
    <t>289 23 Milovice</t>
  </si>
  <si>
    <t>K20,K40,K50,K70,K90,K360,K6,K8</t>
  </si>
  <si>
    <t>KM 04</t>
  </si>
  <si>
    <t>310202229 - 1 až 8</t>
  </si>
  <si>
    <t>310202229 - 9</t>
  </si>
  <si>
    <t>AERO vodochody AEROSPACE</t>
  </si>
  <si>
    <t>AB Facility a.s.</t>
  </si>
  <si>
    <t>Odolena Voda, St.206/11</t>
  </si>
  <si>
    <t>Odolena Voda - Dolínek, U LeLště 374, AERO vodochody AEROSPACE</t>
  </si>
  <si>
    <t>AERO Vodochody AEROSPACE</t>
  </si>
  <si>
    <t>311118772 - 1</t>
  </si>
  <si>
    <t>Tamero Invest s.r.o.- HVS I Lobeček</t>
  </si>
  <si>
    <t>Kralupská sportovní, spol. s.r.o.</t>
  </si>
  <si>
    <t>311118772 - 2</t>
  </si>
  <si>
    <t>311326863 - 1</t>
  </si>
  <si>
    <t>Průmyslová zóna Kladno východ (POLDI I, POLDI II  a Stará huť)</t>
  </si>
  <si>
    <t>ALPIQ Generation (CZ) s.r.o.</t>
  </si>
  <si>
    <t>Kladno, Dubí u Kladna, Buštěhrad, Kročehlavy</t>
  </si>
  <si>
    <t>horkovodní</t>
  </si>
  <si>
    <t>parní</t>
  </si>
  <si>
    <t>ELEKTRÁRNA KLADNO</t>
  </si>
  <si>
    <t>ELTO, ZP</t>
  </si>
  <si>
    <t>310909214 - 1</t>
  </si>
  <si>
    <t>Elektrárna Kladno</t>
  </si>
  <si>
    <t>Prodej TEPO Kladno</t>
  </si>
  <si>
    <t>Přechod z třítrubkového rozvodu na dvoutrubkový</t>
  </si>
  <si>
    <t>Zlepšení tech. stavu tepelného rozvodu a snížení ztrát</t>
  </si>
  <si>
    <t>Výměna nakompresoru GA 75 za GA 90</t>
  </si>
  <si>
    <t>Zvýšení množství dodávaného vzduchu</t>
  </si>
  <si>
    <t>Rekonstrukce systému dávkování vápence do K 4,5</t>
  </si>
  <si>
    <t>Snížení spotřeby vápence</t>
  </si>
  <si>
    <t>Rekonstrukce systému záskoku FD</t>
  </si>
  <si>
    <t>Zvýšení provozní spolehlivosti B 4,5</t>
  </si>
  <si>
    <t>Oprava OK přístřešku HZ jih</t>
  </si>
  <si>
    <t>Zlepšení technického  stavu</t>
  </si>
  <si>
    <t>Sanace podpěr OK pasu U 4</t>
  </si>
  <si>
    <t>Mimořádné investice spojené s výstavbou B 7</t>
  </si>
  <si>
    <t xml:space="preserve">Zvýšení provozní spolehlivosti, snížení emisí </t>
  </si>
  <si>
    <t>Sanace záchytné nádrže hospodářství ELTO</t>
  </si>
  <si>
    <t>Buňka pro obsluhu stáčení čpavku</t>
  </si>
  <si>
    <t>Zvýšení bezpečnosti práce</t>
  </si>
  <si>
    <t>Výstavba nové ČOV</t>
  </si>
  <si>
    <t>Oddílné čištění průmyslových vod</t>
  </si>
  <si>
    <t>Rozšíření stávající panelové plochy pro skladování štěpky</t>
  </si>
  <si>
    <t>Zvýšení provozní spolehlivost elektrárny</t>
  </si>
  <si>
    <t>Rozšíření systému EPS v prostoru recirkulačních ventilátorů B 4,5</t>
  </si>
  <si>
    <t>Optimalizace potrubních rozvodů o odvodnění záložní HVS 90 stará</t>
  </si>
  <si>
    <t>Zlepšení technického  stavu a zvýšení spolehlivosti dodávek</t>
  </si>
  <si>
    <t xml:space="preserve">Snížení tepelných ztrát v rozvodu 2015
</t>
  </si>
  <si>
    <t xml:space="preserve">Snížení tepelných ztrát v rozvodu 2016
</t>
  </si>
  <si>
    <t>TEPO s.r.o.</t>
  </si>
  <si>
    <t>Kladno-Kročehlavy</t>
  </si>
  <si>
    <t xml:space="preserve">   Kladno</t>
  </si>
  <si>
    <t>rek. prim. a sek. rozvodů, rek. VS, dálk. přenos dat</t>
  </si>
  <si>
    <t>zkvalitnění měření dodávky TE na celé trase horkovodu,snížení tep.ztráty</t>
  </si>
  <si>
    <t>rek. prim.  a  sek. rozvodů, rekonstrukce VS</t>
  </si>
  <si>
    <t>udržení stávající kvality dodávky tepla a teplé vody, rozšíření odběr. míst</t>
  </si>
  <si>
    <t xml:space="preserve">   Kročehlavy</t>
  </si>
  <si>
    <t>město Benešov</t>
  </si>
  <si>
    <t>Městská tepelná zařízení s.r.o</t>
  </si>
  <si>
    <t>CZT Kladno</t>
  </si>
  <si>
    <t>CZT Benešov</t>
  </si>
  <si>
    <t>Městská tepelná zařízení s.r.o.</t>
  </si>
  <si>
    <t xml:space="preserve">nakoupené teplo od nemocnice R+S Benešov ve výši 5486 GJ </t>
  </si>
  <si>
    <t>310100900 - 1</t>
  </si>
  <si>
    <t>kombinovaná výroba KVET o tep. Výkonu1,73 MW el. výkon 1,56 MW</t>
  </si>
  <si>
    <t>záměna paliva z LTO na ZP,přechod z páry na teplovodní soustavu,modernizace provozovny Pražská s KVET Tedom QTRO 1600 o tepelném výkonu 1,73 MW a el. výkonu 1,56MW;instalace nízkoemisních hořáků</t>
  </si>
  <si>
    <t>snížení spotřeby paliva - ZP;snížení celkových nákladů na výrobu dodávku tepelné energie; snížení jednotkové ceny tepelné energie pro domácnosti města Benešov</t>
  </si>
  <si>
    <t>2014 -2016</t>
  </si>
  <si>
    <t>přechod na ZP.;nízkoemisní hořáky;KVET Tedom QTRO 1600</t>
  </si>
  <si>
    <t>BPS Mýšlovice s.r.o.</t>
  </si>
  <si>
    <t>BPS Mýšlovice</t>
  </si>
  <si>
    <t>311432945 - 1</t>
  </si>
  <si>
    <t>BPS SMOLOTELY s.r.o.</t>
  </si>
  <si>
    <t>BPS SMOLOTELY s.r.o</t>
  </si>
  <si>
    <t>BPS Smolotely</t>
  </si>
  <si>
    <t>311432944 - 1</t>
  </si>
  <si>
    <t>GMF AQUAPARK PRAGUE, a.s.</t>
  </si>
  <si>
    <t>Aquapark prague, a.s., Provozovna Čestlice</t>
  </si>
  <si>
    <t>Aquapark Čestlice</t>
  </si>
  <si>
    <t>311226618 - 1</t>
  </si>
  <si>
    <t>Aquapark Prague, a.s., Provozovna - Čestlice</t>
  </si>
  <si>
    <t>areál ZOD Starosedlský Hrádek</t>
  </si>
  <si>
    <t>Zemědělsko obchodní družstvo Starosedlský Hrádek</t>
  </si>
  <si>
    <t>Starosedlský Hrádek</t>
  </si>
  <si>
    <t>311633959 - 1</t>
  </si>
  <si>
    <t>BPS</t>
  </si>
  <si>
    <t>PK1100</t>
  </si>
  <si>
    <t>Městská realitní Poděbrady a.s.</t>
  </si>
  <si>
    <t>Poděbrady-blokové kotelny</t>
  </si>
  <si>
    <t>teplovodní</t>
  </si>
  <si>
    <t>PK679</t>
  </si>
  <si>
    <t>kotelna 1100</t>
  </si>
  <si>
    <t>kotelna 679</t>
  </si>
  <si>
    <t>K III</t>
  </si>
  <si>
    <t>Budovcova 1325/III</t>
  </si>
  <si>
    <t>310100735 - 2</t>
  </si>
  <si>
    <t>310100735 - 3</t>
  </si>
  <si>
    <t>310100735 - 5</t>
  </si>
  <si>
    <t>Poděbrady 7234795</t>
  </si>
  <si>
    <t>obnova kotlů</t>
  </si>
  <si>
    <t>kompletní rekonstrukce</t>
  </si>
  <si>
    <t>Vybudování tepovodních rozvodů na sídlišti Pdy Žižkov</t>
  </si>
  <si>
    <t>Zvýšení účinnosti, obnova kotelen</t>
  </si>
  <si>
    <t>Vybudování centrální kotelny oblasti Pdy Žižkov</t>
  </si>
  <si>
    <t>Kompletní rekonstrukce</t>
  </si>
  <si>
    <t>Poděbrady 7234796</t>
  </si>
  <si>
    <t>Kotelna CZT Milovice</t>
  </si>
  <si>
    <t>ITES spol. s r.o.</t>
  </si>
  <si>
    <t>KÚ Benátská Vrutice (602060)</t>
  </si>
  <si>
    <t>Kotelna CZT Milovice-Mladá</t>
  </si>
  <si>
    <t>Milovice - Mladá</t>
  </si>
  <si>
    <t>Stará kasárna  kotelna 1 (knihovna)</t>
  </si>
  <si>
    <t>KÚ Beroun (602868)</t>
  </si>
  <si>
    <t>100% obec</t>
  </si>
  <si>
    <t>Stará kasárna  kotelna 2 (Gymnásium)</t>
  </si>
  <si>
    <t>K1, J.A.Komenského 261, Stochov</t>
  </si>
  <si>
    <t>KÚ Stochov (755567)</t>
  </si>
  <si>
    <t>K353 Sázavan, Stochov</t>
  </si>
  <si>
    <t>DK 1548, ONK Kadno</t>
  </si>
  <si>
    <t>KÚ Kladno (665061)</t>
  </si>
  <si>
    <t>ONK Kladno</t>
  </si>
  <si>
    <t>20% obec / 80 % soukromé</t>
  </si>
  <si>
    <t>100 % kraj</t>
  </si>
  <si>
    <t>K1</t>
  </si>
  <si>
    <t>K353 Sázavan</t>
  </si>
  <si>
    <t>DK 1548</t>
  </si>
  <si>
    <t>310100752 - 15</t>
  </si>
  <si>
    <t>310100752 - 16</t>
  </si>
  <si>
    <t>310100752 - 17</t>
  </si>
  <si>
    <t>310100752 - 18</t>
  </si>
  <si>
    <t>310100752 - 19</t>
  </si>
  <si>
    <t>K1, J.A.Komenského 216, Stochov</t>
  </si>
  <si>
    <t>310100752 - 1</t>
  </si>
  <si>
    <t>310100752 - 2</t>
  </si>
  <si>
    <t>část. rekonstrukce rozvodů, OPS</t>
  </si>
  <si>
    <t>snížení tep. ztrát</t>
  </si>
  <si>
    <t>město Votice</t>
  </si>
  <si>
    <t>TEPLO Votice, s.r.o.</t>
  </si>
  <si>
    <t>Centrální kotelna TEPLO Votice, s.r.o.</t>
  </si>
  <si>
    <t>MĚSTO VOTICE</t>
  </si>
  <si>
    <t>Nakoupená TE od ČEZ Energo_s.r.o. z KJ ve výši 9362 GJ, INSTALOVANÝCH V CENTRALNÍ KOTELNĚ TEPLO VOTICE, s.r.o.</t>
  </si>
  <si>
    <t>310202435 - 1</t>
  </si>
  <si>
    <t>REGULACE nákupu TE z KVET od ČEZ Energo s.r.o., racionalizační opatření na předacích domovních stanicích v objektech odběratelů</t>
  </si>
  <si>
    <t>modernizace teplovodní sítě z centrální kotelny na MěÚ VOTICE</t>
  </si>
  <si>
    <t>modernizace teplovodní sítě z centrální kotelny na MěÚ VOTICE PŘI REKONSTRUKCI NÁMĚSTÍ</t>
  </si>
  <si>
    <t>CENTRÁLNÍ KOTELNA TEPLO VOTICE s.r.o.</t>
  </si>
  <si>
    <t>výměna hořáků za nízkoemisní, regulační opatření</t>
  </si>
  <si>
    <t>snížení tepelných ztrát při výrobě TE</t>
  </si>
  <si>
    <t>2018-2019</t>
  </si>
  <si>
    <t>regulační a racionalizační opatření na domovních předacích stanicích pro dodávku TE pro vytápění a hlavně úspora TE pro cirkulaci TE pro ohřev teplé vody</t>
  </si>
  <si>
    <t>Výměníková stanice VS 407</t>
  </si>
  <si>
    <t>Tepelné hospodářství Kladno, s.r.o.</t>
  </si>
  <si>
    <t>KÚ Kročehlavy (665126)</t>
  </si>
  <si>
    <t xml:space="preserve">Kladno </t>
  </si>
  <si>
    <t>LZD - technologie</t>
  </si>
  <si>
    <t>Lučební závody Draslovka a.s.Kolín</t>
  </si>
  <si>
    <t>KolínIV,Havlíčkova</t>
  </si>
  <si>
    <t>KolínIV, Havlíčkova</t>
  </si>
  <si>
    <t>310203519 - 1</t>
  </si>
  <si>
    <t>BPS Chrášťany s.r.o.</t>
  </si>
  <si>
    <t>Chrášťany u Českého Brodu</t>
  </si>
  <si>
    <t>BPS Chrášťany</t>
  </si>
  <si>
    <t>LTO</t>
  </si>
  <si>
    <t>311330159 - 1</t>
  </si>
  <si>
    <t>Central Co-gen Energo s.r.o.</t>
  </si>
  <si>
    <t>721026,745928,793833</t>
  </si>
  <si>
    <t>Areálfirmy Kolín Business Park, Nymburská 53, Zvěřínek</t>
  </si>
  <si>
    <t>Central Co-gen Energo</t>
  </si>
  <si>
    <t>KOTELNA</t>
  </si>
  <si>
    <t>310909296 - 1</t>
  </si>
  <si>
    <t>Městská teplárenská Sedlčany s.r.o.</t>
  </si>
  <si>
    <t>CZT 1 - Severní sídliště</t>
  </si>
  <si>
    <t>SEDLČANY</t>
  </si>
  <si>
    <t>CZT 2 - Za nemocnicí</t>
  </si>
  <si>
    <t>CZT 3 - Jižní sídliště</t>
  </si>
  <si>
    <t>1. ZŠ Primáře Kareše</t>
  </si>
  <si>
    <t>CZT 1 Severní sídliště</t>
  </si>
  <si>
    <t>CZT 2 Za nemocnicí</t>
  </si>
  <si>
    <t>CZT 3 Sokolovská</t>
  </si>
  <si>
    <t>310202186 - 1</t>
  </si>
  <si>
    <t>310202186 - 2</t>
  </si>
  <si>
    <t>310202186 - 3</t>
  </si>
  <si>
    <t>310202186 - 4</t>
  </si>
  <si>
    <t>Výměna plynového hořáku kotle K2</t>
  </si>
  <si>
    <t>Zlepšení účinnosti v letních měsících</t>
  </si>
  <si>
    <t>Výroba a Prodej tepla Příbram a.s.</t>
  </si>
  <si>
    <t>Teplárna Příbram</t>
  </si>
  <si>
    <t>310705576 - 1</t>
  </si>
  <si>
    <t>Doplnění napěťové ochrany TG</t>
  </si>
  <si>
    <t>rekonstrukce</t>
  </si>
  <si>
    <t>Dodávka technologie kvality kotelní vody</t>
  </si>
  <si>
    <t xml:space="preserve">Úprava dávkování chemikálií CHÚV </t>
  </si>
  <si>
    <t>systém vyhodnocování pásových vah</t>
  </si>
  <si>
    <t>Příbramská teplárenská a.s.</t>
  </si>
  <si>
    <t>Kotelna Zdaboř</t>
  </si>
  <si>
    <t>TTO</t>
  </si>
  <si>
    <t>310101146 - 1</t>
  </si>
  <si>
    <t>Mimo provoz</t>
  </si>
  <si>
    <t>Elektropřípojka - horkovod</t>
  </si>
  <si>
    <t>Doplnění technologie říd.systému VS KD</t>
  </si>
  <si>
    <t>Dodávka a montáž VS 2 R</t>
  </si>
  <si>
    <t>Úprava technologie řízení  VS V</t>
  </si>
  <si>
    <t>Dodávka technologie  VS č.p.256</t>
  </si>
  <si>
    <t>EC Kutná Hora s.r.o.</t>
  </si>
  <si>
    <t>ECKH - výtopna</t>
  </si>
  <si>
    <t>Karlov 197</t>
  </si>
  <si>
    <t>ECKH - BIOMASA</t>
  </si>
  <si>
    <t>PRŮMYSLOVÁ ZÓNA NA ROVINÁCH + HLOUŠKA</t>
  </si>
  <si>
    <t>Prodej KH Tebis s.r.o.</t>
  </si>
  <si>
    <t>311018334 - 1</t>
  </si>
  <si>
    <t>311018334 - 2</t>
  </si>
  <si>
    <t>310103071 -1</t>
  </si>
  <si>
    <t>310103071 - 2</t>
  </si>
  <si>
    <t>310103071 - 3</t>
  </si>
  <si>
    <t>310103071 - 6</t>
  </si>
  <si>
    <t>310103071 - 8</t>
  </si>
  <si>
    <t>310103071 - 10</t>
  </si>
  <si>
    <t>310103071 - 11</t>
  </si>
  <si>
    <t>BBM, a.s.</t>
  </si>
  <si>
    <t>Sídliště Zahradnická</t>
  </si>
  <si>
    <t>Sídliště U nemocnice</t>
  </si>
  <si>
    <t>Sídliště Královická</t>
  </si>
  <si>
    <t>SZT Brandýs nad Labem</t>
  </si>
  <si>
    <t>Bloková kotelna K1</t>
  </si>
  <si>
    <t>Bloková kotelna K2</t>
  </si>
  <si>
    <t>Bloková kotelna K3</t>
  </si>
  <si>
    <t>311533699 - 1</t>
  </si>
  <si>
    <t>311533699 - 2</t>
  </si>
  <si>
    <t>311533699 - 3</t>
  </si>
  <si>
    <t>rekonstrukce zdrojů a rozvodů</t>
  </si>
  <si>
    <t>plánovaná rekonstrukce zdrojů a rozvodů</t>
  </si>
  <si>
    <t>snížení energetické náročnosti a ztrát v rozvodech</t>
  </si>
  <si>
    <t>2018-2020</t>
  </si>
  <si>
    <t>ukončení provozu, bude zásobováno z kotelny v lokalitě Sídliště U nemocnice</t>
  </si>
  <si>
    <t>rekonstrukce zdroje, instalace KVET</t>
  </si>
  <si>
    <t>2018-2021</t>
  </si>
  <si>
    <t>sekundární rozvody</t>
  </si>
  <si>
    <t>Městský bytový podnik Kralupy nad Vltavou</t>
  </si>
  <si>
    <t>Kralupy n. Vlt.</t>
  </si>
  <si>
    <t>SZT Kralupy nad Vltavou</t>
  </si>
  <si>
    <t>předizolované potrubí</t>
  </si>
  <si>
    <t>snížení ztrát v rozvodech</t>
  </si>
  <si>
    <t>zatím se neprojevila</t>
  </si>
  <si>
    <t>RDK servis, s. r. o.</t>
  </si>
  <si>
    <t>Navrátilova 1375</t>
  </si>
  <si>
    <t>Plynárenská, Dr.E.Beneše, Všehlušická</t>
  </si>
  <si>
    <t>Tomanova, Arbesova, Petra Hrubého</t>
  </si>
  <si>
    <t>Bienerova</t>
  </si>
  <si>
    <t>Smetáčkova, Na Dolíkách, Vikova, Lacinova, Mírová, Rabasova</t>
  </si>
  <si>
    <t>Plynová kotelna K28, p. č. 1603</t>
  </si>
  <si>
    <t>Plynová kotelna K29, p. č. 1581</t>
  </si>
  <si>
    <t>Plynová kotelna K30, p. č. 1709</t>
  </si>
  <si>
    <t>Plynová kotelny K31, p. č. 1216</t>
  </si>
  <si>
    <t>Uhelná kotelna K35, p. č. 1677</t>
  </si>
  <si>
    <t>HU</t>
  </si>
  <si>
    <t>Plynová kotelna K37, p. č. 106/1</t>
  </si>
  <si>
    <t>Plynová kotelna K38, p. č. 2007</t>
  </si>
  <si>
    <t>Olejovo-plynová kotelna K39, p. č. 2177</t>
  </si>
  <si>
    <t>Olejová kotelna K40, p. č. 2451</t>
  </si>
  <si>
    <t>Plynová kotelna K41, p. č. 2498</t>
  </si>
  <si>
    <t>Plynová kotelna K42, p. č. 2915</t>
  </si>
  <si>
    <t>Plynová kotelna K43, p. č. 3072</t>
  </si>
  <si>
    <t>Plynová kotelna K44, p. č. 1687</t>
  </si>
  <si>
    <t>Uhelná kotelna K45, p. č. 1799/52</t>
  </si>
  <si>
    <t>BK Slaný</t>
  </si>
  <si>
    <t>310100743 - 1</t>
  </si>
  <si>
    <t>310100743 - 3</t>
  </si>
  <si>
    <t>310100743 - 6</t>
  </si>
  <si>
    <t>310100743 - 7</t>
  </si>
  <si>
    <t>310100743 - 2</t>
  </si>
  <si>
    <t>310100743 - 4</t>
  </si>
  <si>
    <t>310100743 - 8</t>
  </si>
  <si>
    <t>310100743 - 9</t>
  </si>
  <si>
    <t>310100743 - 10</t>
  </si>
  <si>
    <t>310100743 - 11</t>
  </si>
  <si>
    <t>310100743 - 12</t>
  </si>
  <si>
    <t>310100743 - 13</t>
  </si>
  <si>
    <t>310100743 - 14</t>
  </si>
  <si>
    <t>310100743 - 15</t>
  </si>
  <si>
    <t>Tomanova, Arbesova, P. Hrubého</t>
  </si>
  <si>
    <t>výměna rozvodů ÚT a TV větev B</t>
  </si>
  <si>
    <t>snížení ztrát a zlepšení účinosti</t>
  </si>
  <si>
    <t>2014 a 2015</t>
  </si>
  <si>
    <t>Plynárenská</t>
  </si>
  <si>
    <t>výměna rozvodů ÚT a TV</t>
  </si>
  <si>
    <t>2016 a 2017</t>
  </si>
  <si>
    <t>Plynová kotelna K44, p.č. 1687</t>
  </si>
  <si>
    <t>Kogenerační jednotka</t>
  </si>
  <si>
    <t>Vysokoúčinné výroba</t>
  </si>
  <si>
    <t>Plynová kotelna K43, p.č. 3072</t>
  </si>
  <si>
    <t xml:space="preserve">Tepelná čerpadla </t>
  </si>
  <si>
    <t>Předehřev TV</t>
  </si>
  <si>
    <t>Kolín, Jaselská</t>
  </si>
  <si>
    <t>MEI Property Services, s.r.o.</t>
  </si>
  <si>
    <t>Kolín, Jaselská 722</t>
  </si>
  <si>
    <t>SILMET VYTÁPĚNÍ s.r.o., Na Flusárně 168, Příbram III, 261 01 Příbram</t>
  </si>
  <si>
    <t>735426 Příbram, 947/22, 947/23, 947/48</t>
  </si>
  <si>
    <t>Nemocnice areál I</t>
  </si>
  <si>
    <t>735515 Příbram, 1791</t>
  </si>
  <si>
    <t>Nemocnice areál II</t>
  </si>
  <si>
    <t>Nemocnice Příbram</t>
  </si>
  <si>
    <t>KOTELNA NEMOCNICE</t>
  </si>
  <si>
    <t>ETO</t>
  </si>
  <si>
    <t>AREÁL I, KOTELNA ONP, a.s.</t>
  </si>
  <si>
    <t xml:space="preserve">VÝMĚNÍKOVÁ STANICE,AREÁL II </t>
  </si>
  <si>
    <t>Dodávka ONP,a.s. ,Příbramská tep., a.s.</t>
  </si>
  <si>
    <t>311734393 - 1</t>
  </si>
  <si>
    <t>Nákup od Příbramská teplárenská, a.s.</t>
  </si>
  <si>
    <t>GENERÁLNÍ OPRAVA KOTLE K2</t>
  </si>
  <si>
    <t>ZAJIŠTĚNÍ PROVOZU</t>
  </si>
  <si>
    <t>Nemocnice Slaný</t>
  </si>
  <si>
    <t>Kotelna nemocnice</t>
  </si>
  <si>
    <t>Politických věznů 576,27401 Slaný</t>
  </si>
  <si>
    <t>310203642 - 1</t>
  </si>
  <si>
    <t>Centrální zásobování teplem</t>
  </si>
  <si>
    <t>Obec Chvatěruby</t>
  </si>
  <si>
    <t>ČEZ Teplárenská, a.s.</t>
  </si>
  <si>
    <t>Mělník, Horní Počaply, Dolní Beřkovice</t>
  </si>
  <si>
    <t>Kotelna OK Příbram</t>
  </si>
  <si>
    <t>ČEZ Korpotrátní služby, s.r.o.</t>
  </si>
  <si>
    <t>Nákup tepla pro HV Mělník</t>
  </si>
  <si>
    <t>Nákup tepla pro Horní Počáply</t>
  </si>
  <si>
    <t>310605107 - 56</t>
  </si>
  <si>
    <t>rekonstrukce topných kanálů</t>
  </si>
  <si>
    <t>Výměna řídícího systému KPS</t>
  </si>
  <si>
    <t>Zvýšení spolehlivosti</t>
  </si>
  <si>
    <t>Sanace šachet ul.Bezručova</t>
  </si>
  <si>
    <t>Rek. PTK pro sídl.Slovany</t>
  </si>
  <si>
    <t>REK.PTK ul.28 října a nad Pivov</t>
  </si>
  <si>
    <t>Rek.ohřevu TV v PS 35</t>
  </si>
  <si>
    <t>REK. Centrálních PS</t>
  </si>
  <si>
    <t>Rek.STK sídl.Pivovar</t>
  </si>
  <si>
    <t xml:space="preserve">Rek.PS 35 </t>
  </si>
  <si>
    <t>Rek.PTK ul. U Sadů</t>
  </si>
  <si>
    <t xml:space="preserve">r. 2014 rek.potrubí, menší dimenze </t>
  </si>
  <si>
    <t>CZT Nymburk</t>
  </si>
  <si>
    <t>Thermoservis spol. s r.o.</t>
  </si>
  <si>
    <t>Sídliště Nymburk</t>
  </si>
  <si>
    <t>CZT Lysá nad Labem</t>
  </si>
  <si>
    <t>Sídliště Lysá nad Labem</t>
  </si>
  <si>
    <t>ŽOS Nymburk</t>
  </si>
  <si>
    <t>K4 Lysá nad Labem</t>
  </si>
  <si>
    <t>310100879 - 1</t>
  </si>
  <si>
    <t>310100879 - 2</t>
  </si>
  <si>
    <t>310100879 - 3</t>
  </si>
  <si>
    <t>Rekonstrukce rozvodů</t>
  </si>
  <si>
    <t>Rekonstrukce předávacích stanic</t>
  </si>
  <si>
    <t>Zvýšení účinnosti při předání tepla</t>
  </si>
  <si>
    <t xml:space="preserve">Rekonstrukce předávacích stanic </t>
  </si>
  <si>
    <t>Náhrada parovodu za horkovod</t>
  </si>
  <si>
    <t>Snížení ztrát v rozvodech</t>
  </si>
  <si>
    <t>Výměna sítě Jankovice</t>
  </si>
  <si>
    <t>Odsíření zdroje ŽOS</t>
  </si>
  <si>
    <t>Plnění nových emisních limitů</t>
  </si>
  <si>
    <t>Městské tepelné hospodářství Kolín, spol. s r.o.</t>
  </si>
  <si>
    <t>Výměníkové stanice</t>
  </si>
  <si>
    <t>KO50</t>
  </si>
  <si>
    <t>Nemocnice Český Brod</t>
  </si>
  <si>
    <t>KO60</t>
  </si>
  <si>
    <t>Kotelna Větrník</t>
  </si>
  <si>
    <t>Kotelna Gymnázium</t>
  </si>
  <si>
    <t>Kotelna čp. 30</t>
  </si>
  <si>
    <t>Kotelna čp. 1240</t>
  </si>
  <si>
    <t>Nový provozovatel</t>
  </si>
  <si>
    <t>Kotelna čp. 1105</t>
  </si>
  <si>
    <t>KO 106</t>
  </si>
  <si>
    <t>Kotelna čp. 423</t>
  </si>
  <si>
    <t>95% soukromé + 5% obec</t>
  </si>
  <si>
    <t>KO50 Jahodiště</t>
  </si>
  <si>
    <t>KO60 areál Nemocnice</t>
  </si>
  <si>
    <t>KO 106 R.armády 552</t>
  </si>
  <si>
    <t xml:space="preserve">KO52 Jungmannova </t>
  </si>
  <si>
    <t xml:space="preserve">KO53 Jungmannova </t>
  </si>
  <si>
    <t>310100554 - 1</t>
  </si>
  <si>
    <t>310100554 - 16</t>
  </si>
  <si>
    <t>310100554 - 6</t>
  </si>
  <si>
    <t>310100554 - 7</t>
  </si>
  <si>
    <t>310100554 - 8</t>
  </si>
  <si>
    <t>310100554 - 10</t>
  </si>
  <si>
    <t>310100554 - 9</t>
  </si>
  <si>
    <t>310100554 - 14</t>
  </si>
  <si>
    <t>310100554 - 15</t>
  </si>
  <si>
    <t>310100554 - 3</t>
  </si>
  <si>
    <t>310100554 - 4</t>
  </si>
  <si>
    <t xml:space="preserve">KO Nemocnice Český Brod </t>
  </si>
  <si>
    <t>Přechod na dvoutrubkový rozvod, osazení OPS</t>
  </si>
  <si>
    <t xml:space="preserve">   Kolín</t>
  </si>
  <si>
    <t>Přechod části parní dsistribuce na teplovody - I.etapa</t>
  </si>
  <si>
    <t>Posílení výkonu kotelny</t>
  </si>
  <si>
    <t>Modernizace provozu, změna provozování okrsku, zvýšení účinnosti výroby</t>
  </si>
  <si>
    <t>innogy Energo, s.r.o.</t>
  </si>
  <si>
    <t>30 % soukromé, 70 % obec</t>
  </si>
  <si>
    <t>10 % soukromé, 90 % obec</t>
  </si>
  <si>
    <t>Kotelna V Malém háji K1</t>
  </si>
  <si>
    <t>Teplárna Králův Dvůr</t>
  </si>
  <si>
    <t>Kotelna Hlinky</t>
  </si>
  <si>
    <t>Kotelna Centrum</t>
  </si>
  <si>
    <t>40 % soukromé, 60 % obec</t>
  </si>
  <si>
    <t>60 % soukromé, 10 % obec</t>
  </si>
  <si>
    <t>310100179 - 2</t>
  </si>
  <si>
    <t>310100179 - 6,7,8</t>
  </si>
  <si>
    <t>CZT Beroun</t>
  </si>
  <si>
    <t>obnova distribuční sítě</t>
  </si>
  <si>
    <t>výměna části rozvodů za předizolované</t>
  </si>
  <si>
    <t xml:space="preserve">výměna části potrubních rozvodů </t>
  </si>
  <si>
    <t>napojení nových domů na distribuční soustavu</t>
  </si>
  <si>
    <t>efektivnější využití soustavy</t>
  </si>
  <si>
    <t>decentralizace jednoho odběratele s odstavením cca 500m teplovodu</t>
  </si>
  <si>
    <t>odstavení části distribuční sítě s velmi dlouhou trasou a zanedbatelným odběrem</t>
  </si>
  <si>
    <t>napojení nových domů na distribuční soustavu, poliklinika</t>
  </si>
  <si>
    <t>Výměna hořáků kotlů nesplňujících emisní limity</t>
  </si>
  <si>
    <t>Plnění emisních limitů, zvýšení účinnosti zdroje</t>
  </si>
  <si>
    <t>Úprava kotlů a hořáků</t>
  </si>
  <si>
    <t>Instalace kogenerační jednotky o výkonu 130kWe</t>
  </si>
  <si>
    <t>využití KVET</t>
  </si>
  <si>
    <t>zakonzervování zdroje a vytápění pouze z propojeného zdroje v Králově Dvoře (realizace se zatím posuzuje)</t>
  </si>
  <si>
    <t>odstavení kotlů s nízkou účinností</t>
  </si>
  <si>
    <t>rekonstrukce zdroje a zvýšení jeho efektivity</t>
  </si>
  <si>
    <t>Nemocnice Rudolfa a Stefanie Benešov, a.s.</t>
  </si>
  <si>
    <t>Benešov-nemocnice+tržiště</t>
  </si>
  <si>
    <t>Nemocnice Benešov</t>
  </si>
  <si>
    <t>kotelna nemocnice Benešov</t>
  </si>
  <si>
    <t>311016256 - 1</t>
  </si>
  <si>
    <t>Dodávka Městská tepelná zařízení Benešov</t>
  </si>
  <si>
    <t>Vlastní spotřeba</t>
  </si>
  <si>
    <t>odpady</t>
  </si>
  <si>
    <t>nemocnice Benešov</t>
  </si>
  <si>
    <t>rekonstrukce výměníkových stanic</t>
  </si>
  <si>
    <t>obnova zastaralého zařízení</t>
  </si>
  <si>
    <t>Obecní teplárna</t>
  </si>
  <si>
    <t>Obec Měňany</t>
  </si>
  <si>
    <t>310705530 - 1</t>
  </si>
  <si>
    <t>Horkovody ŠKO-ENERGO, Mladá Boleslav a okolí</t>
  </si>
  <si>
    <t>Ško-Energo s.r.o.</t>
  </si>
  <si>
    <t>Teplárna Mladá Boleslav</t>
  </si>
  <si>
    <t>Soukromé 100%</t>
  </si>
  <si>
    <t>Kosmonosy, Mladá Boleslav, Plazy, Řepov</t>
  </si>
  <si>
    <t>Teplárna Ško-Energo Mladá Boleslav</t>
  </si>
  <si>
    <t>310100966 - 1</t>
  </si>
  <si>
    <t>Přeprodej Centrotherm</t>
  </si>
  <si>
    <t>ostatní (etol a technologické palivo)</t>
  </si>
  <si>
    <t>Výměny izolací tepelných potrubních rozvodů horkovodu v kanálovém provedení. Postupná výměna a oprava nejstarších rozvodů.</t>
  </si>
  <si>
    <t>Mladá Boleslav, Plazy, Řepov</t>
  </si>
  <si>
    <t>Teplárna ŠKO-ENERGO Mladá Boleslav (00752_T31)</t>
  </si>
  <si>
    <t>Investice do výroby KVET 2015</t>
  </si>
  <si>
    <t>Různé akce např. výměna PBS systému PROCONTROL</t>
  </si>
  <si>
    <t xml:space="preserve">Úprava spalovacího zařízení K40 </t>
  </si>
  <si>
    <t>Investice do výroby v KVET 2015, 2016</t>
  </si>
  <si>
    <t>Různé akce např. modernizace řídícího systému</t>
  </si>
  <si>
    <t>2015-2016</t>
  </si>
  <si>
    <t>Elektrokotel - projekt</t>
  </si>
  <si>
    <t>Úprava tlakového celku K70</t>
  </si>
  <si>
    <t>Horkovody Česana a Recticel</t>
  </si>
  <si>
    <t>Rozšíření horkovodu</t>
  </si>
  <si>
    <t>Úpravy HV systému</t>
  </si>
  <si>
    <t>Snížení hydraulických ztrát</t>
  </si>
  <si>
    <t>2016-2017</t>
  </si>
  <si>
    <t>Horkovod ŠPC3</t>
  </si>
  <si>
    <t>Rozšíření horkovodu a nová PS</t>
  </si>
  <si>
    <t>Horkovod pro lakovnu B</t>
  </si>
  <si>
    <t>Připojení horkovodu pro novou lakovnu B</t>
  </si>
  <si>
    <t>Připojení nových objektů Š-A (Česana a ŠPC) na Horkovod</t>
  </si>
  <si>
    <t>Úpravy HV systému,Snížení hydraulických ztrát</t>
  </si>
  <si>
    <t>Tělovýchovná jednota Neratovice</t>
  </si>
  <si>
    <t>SCZT Solenice</t>
  </si>
  <si>
    <t>Obec Solenice</t>
  </si>
  <si>
    <r>
      <t>Spotřeba zemního plynu podle kategorie odběru [tis.m</t>
    </r>
    <r>
      <rPr>
        <b/>
        <vertAlign val="superscript"/>
        <sz val="10"/>
        <color theme="1"/>
        <rFont val="Arial"/>
        <family val="2"/>
        <charset val="238"/>
      </rPr>
      <t>3</t>
    </r>
    <r>
      <rPr>
        <b/>
        <sz val="10"/>
        <color theme="1"/>
        <rFont val="Arial"/>
        <family val="2"/>
        <charset val="238"/>
      </rPr>
      <t>]</t>
    </r>
  </si>
  <si>
    <t>VO+SO2</t>
  </si>
  <si>
    <t>Držitelé licence na distribuci plynu provádí odlišné dělení na jednotlivá pásma než požaduje NV 232/2015 Sb.</t>
  </si>
  <si>
    <t>Celkem 2016</t>
  </si>
  <si>
    <t>Mělník - Korycany (Obnova sítě)</t>
  </si>
  <si>
    <t>Benešov - Struhařov (Obnova sítě)</t>
  </si>
  <si>
    <t>Příbram - Příbram VII (Obnova sítě)</t>
  </si>
  <si>
    <t>Nymburk - Vápensko (Obnova sítě)</t>
  </si>
  <si>
    <t>Kolín - Štolmíř (Obnova sítě)</t>
  </si>
  <si>
    <t>Mladá Boleslav - Čejetičky (Obnova sítě)</t>
  </si>
  <si>
    <t>Mělník - Lužec nad Vltavou (Obnova sítě)</t>
  </si>
  <si>
    <t>Mělník - (prázdné) (Obnova sítě)</t>
  </si>
  <si>
    <t>Praha-východ - Husinec (Obnova sítě)</t>
  </si>
  <si>
    <t>Kolín - Nová Ves I (Obnova sítě)</t>
  </si>
  <si>
    <t>Kladno - Třebíz (Obnova sítě)</t>
  </si>
  <si>
    <t>Rakovník - Krupá (Obnova sítě)</t>
  </si>
  <si>
    <t>Benešov - Baba (Obnova sítě)</t>
  </si>
  <si>
    <t>Kladno - Blahotice (Obnova sítě)</t>
  </si>
  <si>
    <t>Kladno - Makotřasy (Obnova sítě)</t>
  </si>
  <si>
    <t>Beroun - Černín (Obnova sítě)</t>
  </si>
  <si>
    <t>Nymburk - Písková Lhota u Poděbrad (Obnova sítě)</t>
  </si>
  <si>
    <t>Kutná Hora - Jakub (Obnova sítě)</t>
  </si>
  <si>
    <t>Mladá Boleslav - Nepřevázka (Obnova sítě)</t>
  </si>
  <si>
    <t>Kolín - Kolín (Obnova sítě)</t>
  </si>
  <si>
    <t>Kutná Hora - Perštejnec (Obnova sítě)</t>
  </si>
  <si>
    <t>Mělník - Hleďsebe 2.díl (Obnova sítě)</t>
  </si>
  <si>
    <t>Praha-východ - Polerady (Obnova sítě)</t>
  </si>
  <si>
    <t>Benešov - Chlístov (Obnova sítě)</t>
  </si>
  <si>
    <t>Rakovník - Třeboc (Obnova sítě)</t>
  </si>
  <si>
    <t>Příbram - Čenkov (Obnova sítě)</t>
  </si>
  <si>
    <t>Mladá Boleslav - (prázdné) (Obnova sítě)</t>
  </si>
  <si>
    <t>Benešov - Ostředek (Obnova sítě)</t>
  </si>
  <si>
    <t>Nymburk - Vrbová Lhota (Obnova sítě)</t>
  </si>
  <si>
    <t>Benešov - Amerika (Obnova sítě)</t>
  </si>
  <si>
    <t>Nymburk - Okřínek (Obnova sítě)</t>
  </si>
  <si>
    <t>Kutná Hora - Smrk (Obnova sítě)</t>
  </si>
  <si>
    <t>Praha-západ - Velké Číčovice (Obnova sítě)</t>
  </si>
  <si>
    <t>Nymburk - Hořátev (Obnova sítě)</t>
  </si>
  <si>
    <t>Mělník - Křivenice (Obnova sítě)</t>
  </si>
  <si>
    <t>Příbram - Pňovice (Obnova sítě)</t>
  </si>
  <si>
    <t>Praha-východ - Vidovice (Obnova sítě)</t>
  </si>
  <si>
    <t>Kolín - Toušice (Obnova sítě)</t>
  </si>
  <si>
    <t>Nymburk - Libice nad Cidlinou (Obnova sítě)</t>
  </si>
  <si>
    <t>Praha-východ - Mstětice (Obnova sítě)</t>
  </si>
  <si>
    <t>Praha-západ - Borek (Obnova sítě)</t>
  </si>
  <si>
    <t>Mělník - Vraňany (Obnova sítě)</t>
  </si>
  <si>
    <t>Mladá Boleslav - Libichov (Obnova sítě)</t>
  </si>
  <si>
    <t>Korycany</t>
  </si>
  <si>
    <t>Příbram I</t>
  </si>
  <si>
    <t>Kutná Hora-Vnitřní Město</t>
  </si>
  <si>
    <t>Beroun-Město</t>
  </si>
  <si>
    <t>Rakovník I</t>
  </si>
  <si>
    <t>Čáslav-Nové Město</t>
  </si>
  <si>
    <t>Kolín I</t>
  </si>
  <si>
    <t>Struhařov</t>
  </si>
  <si>
    <t>Osluchov</t>
  </si>
  <si>
    <t>Poděbrady I</t>
  </si>
  <si>
    <t>Poděbrady II</t>
  </si>
  <si>
    <t>Beroun-Centrum</t>
  </si>
  <si>
    <t>Poděbrady III</t>
  </si>
  <si>
    <t>Kolín II</t>
  </si>
  <si>
    <t>Rakovník II</t>
  </si>
  <si>
    <t>Sedlec</t>
  </si>
  <si>
    <t>Vápensko</t>
  </si>
  <si>
    <t>Mladá Boleslav I</t>
  </si>
  <si>
    <t>Rozdělov</t>
  </si>
  <si>
    <t>Příbram IV</t>
  </si>
  <si>
    <t>Kolín V</t>
  </si>
  <si>
    <t>Poděbrady V</t>
  </si>
  <si>
    <t>Čejetičky</t>
  </si>
  <si>
    <t>Beroun-Závodí</t>
  </si>
  <si>
    <t>Mladá Boleslav II</t>
  </si>
  <si>
    <t>Kluk</t>
  </si>
  <si>
    <t>Kolín IV</t>
  </si>
  <si>
    <t>Nové Dvory</t>
  </si>
  <si>
    <t>Příbram II</t>
  </si>
  <si>
    <t>Příbram VI-Březové Hory</t>
  </si>
  <si>
    <t>Mladá Boleslav III</t>
  </si>
  <si>
    <t>Husinec</t>
  </si>
  <si>
    <t>Předboř</t>
  </si>
  <si>
    <t>Třebíz</t>
  </si>
  <si>
    <t>Dubí</t>
  </si>
  <si>
    <t>Počaply</t>
  </si>
  <si>
    <t>Přerov nad Labem</t>
  </si>
  <si>
    <t>Žižkov</t>
  </si>
  <si>
    <t>Dneboh</t>
  </si>
  <si>
    <t>Písková Lhota</t>
  </si>
  <si>
    <t>Čejetice</t>
  </si>
  <si>
    <t>Kněževes</t>
  </si>
  <si>
    <t>Knovíz</t>
  </si>
  <si>
    <t>Dobřichov</t>
  </si>
  <si>
    <t>Baba</t>
  </si>
  <si>
    <t>Blahotice</t>
  </si>
  <si>
    <t>Černín</t>
  </si>
  <si>
    <t>Vysoký Újezd</t>
  </si>
  <si>
    <t>Písková Lhota u Poděbrad</t>
  </si>
  <si>
    <t>Loděnice</t>
  </si>
  <si>
    <t>Jakub</t>
  </si>
  <si>
    <t>Nepřevázka</t>
  </si>
  <si>
    <t>Byškovice</t>
  </si>
  <si>
    <t>Perštejnec</t>
  </si>
  <si>
    <t>Hleďsebe 2.díl</t>
  </si>
  <si>
    <t>Zlosyň</t>
  </si>
  <si>
    <t>Benátecká Vrutice</t>
  </si>
  <si>
    <t>Mladá Boleslav IV</t>
  </si>
  <si>
    <t>Louňovice</t>
  </si>
  <si>
    <t>Stará Boleslav</t>
  </si>
  <si>
    <t>Pětihosty</t>
  </si>
  <si>
    <t>Veselá</t>
  </si>
  <si>
    <t>Bavoryně</t>
  </si>
  <si>
    <t>Újezdec</t>
  </si>
  <si>
    <t>Krhanice</t>
  </si>
  <si>
    <t>Kounice</t>
  </si>
  <si>
    <t>Polerady</t>
  </si>
  <si>
    <t>Velké Zboží</t>
  </si>
  <si>
    <t>Chlístov</t>
  </si>
  <si>
    <t>Jažlovice</t>
  </si>
  <si>
    <t>Dražice</t>
  </si>
  <si>
    <t>Čekanov</t>
  </si>
  <si>
    <t>Třeboc</t>
  </si>
  <si>
    <t>Šipší</t>
  </si>
  <si>
    <t>Hlouška</t>
  </si>
  <si>
    <t>Ostředek</t>
  </si>
  <si>
    <t>Sulice</t>
  </si>
  <si>
    <t>Malín</t>
  </si>
  <si>
    <t>Amerika</t>
  </si>
  <si>
    <t>Jiřice</t>
  </si>
  <si>
    <t>Okřínek</t>
  </si>
  <si>
    <t>Horní Stakory</t>
  </si>
  <si>
    <t>Smrk</t>
  </si>
  <si>
    <t>Strančice</t>
  </si>
  <si>
    <t>Příbram V-Zdaboř</t>
  </si>
  <si>
    <t>Velké Číčovice</t>
  </si>
  <si>
    <t>Hořátev</t>
  </si>
  <si>
    <t>Beroun-Jarov</t>
  </si>
  <si>
    <t>Bradlec</t>
  </si>
  <si>
    <t>Lázně Toušeň</t>
  </si>
  <si>
    <t>Libčice nad Vltavou</t>
  </si>
  <si>
    <t>Postupice</t>
  </si>
  <si>
    <t>Zvěstov</t>
  </si>
  <si>
    <t>Křivenice</t>
  </si>
  <si>
    <t>Chotutice</t>
  </si>
  <si>
    <t>Pňovice</t>
  </si>
  <si>
    <t>Kunice</t>
  </si>
  <si>
    <t>Vidovice</t>
  </si>
  <si>
    <t>Toušice</t>
  </si>
  <si>
    <t>Babice</t>
  </si>
  <si>
    <t>Doubravčany</t>
  </si>
  <si>
    <t>Mstětice</t>
  </si>
  <si>
    <t>Senohraby</t>
  </si>
  <si>
    <t>Třebestovice</t>
  </si>
  <si>
    <t>Divišov</t>
  </si>
  <si>
    <t>Libichov</t>
  </si>
  <si>
    <t>Byšičky</t>
  </si>
  <si>
    <t>Čisovice</t>
  </si>
  <si>
    <t>Dolní Bučice</t>
  </si>
  <si>
    <t>Brandýsek</t>
  </si>
  <si>
    <t>Karlova Huť</t>
  </si>
  <si>
    <t>Blevice</t>
  </si>
  <si>
    <t>Jankov</t>
  </si>
  <si>
    <t>Lhota u Příbramě</t>
  </si>
  <si>
    <t>Borová Lhota</t>
  </si>
  <si>
    <t>Čakovičky</t>
  </si>
  <si>
    <t>Kaňk</t>
  </si>
  <si>
    <t>Březí</t>
  </si>
  <si>
    <t>Ládví</t>
  </si>
  <si>
    <t>Úhonice</t>
  </si>
  <si>
    <t>Úholičky</t>
  </si>
  <si>
    <t>Zápy</t>
  </si>
  <si>
    <t>Benátky nad Jizerou I</t>
  </si>
  <si>
    <t>Švermov</t>
  </si>
  <si>
    <t>Chlumín</t>
  </si>
  <si>
    <t>Dušníky nad Vltavou</t>
  </si>
  <si>
    <t>Bašta</t>
  </si>
  <si>
    <t>Křečkov</t>
  </si>
  <si>
    <t>Káraný</t>
  </si>
  <si>
    <t>Číčovice</t>
  </si>
  <si>
    <t>Levín</t>
  </si>
  <si>
    <t>Štiřín</t>
  </si>
  <si>
    <t>Hostouň</t>
  </si>
  <si>
    <t>Bubovice</t>
  </si>
  <si>
    <t>Veltrusy</t>
  </si>
  <si>
    <t>Řež</t>
  </si>
  <si>
    <t>Těptín</t>
  </si>
  <si>
    <t>Vinařice</t>
  </si>
  <si>
    <t>Pecerady</t>
  </si>
  <si>
    <t>Pičín</t>
  </si>
  <si>
    <t>Kly</t>
  </si>
  <si>
    <t>Srbín</t>
  </si>
  <si>
    <t>Domašín</t>
  </si>
  <si>
    <t>Hradišťko I</t>
  </si>
  <si>
    <t>Újezd</t>
  </si>
  <si>
    <t>Lounín</t>
  </si>
  <si>
    <t>Nučice</t>
  </si>
  <si>
    <t>Brodce</t>
  </si>
  <si>
    <t>Lety</t>
  </si>
  <si>
    <t>Bolina</t>
  </si>
  <si>
    <t>Skuhrov</t>
  </si>
  <si>
    <t>Chotusice</t>
  </si>
  <si>
    <t>Ledčice</t>
  </si>
  <si>
    <t>Jirny</t>
  </si>
  <si>
    <t>Velké Přítočno</t>
  </si>
  <si>
    <t>Braškov</t>
  </si>
  <si>
    <t>Božkov</t>
  </si>
  <si>
    <t>Kyšice</t>
  </si>
  <si>
    <t>Přívory</t>
  </si>
  <si>
    <t>Senice</t>
  </si>
  <si>
    <t>Všechromy</t>
  </si>
  <si>
    <t>Plazy</t>
  </si>
  <si>
    <t>Doksy</t>
  </si>
  <si>
    <t>Záboří</t>
  </si>
  <si>
    <t>Kozolupy</t>
  </si>
  <si>
    <t>Nové Jirny</t>
  </si>
  <si>
    <t>Kosova Hora</t>
  </si>
  <si>
    <t>Velké Chvalovice</t>
  </si>
  <si>
    <t>Žižice</t>
  </si>
  <si>
    <t>Veletov</t>
  </si>
  <si>
    <t>Hlásná Třebaň</t>
  </si>
  <si>
    <t>Osek</t>
  </si>
  <si>
    <t>Statenice</t>
  </si>
  <si>
    <t>Občov</t>
  </si>
  <si>
    <t>Řitka</t>
  </si>
  <si>
    <t>Jabkenice</t>
  </si>
  <si>
    <t>Mikovice</t>
  </si>
  <si>
    <t>Řepov</t>
  </si>
  <si>
    <t>Hrusice</t>
  </si>
  <si>
    <t>Chrustenice</t>
  </si>
  <si>
    <t>Bítouchov</t>
  </si>
  <si>
    <t>Němčice</t>
  </si>
  <si>
    <t>Želivec</t>
  </si>
  <si>
    <t>Pchery</t>
  </si>
  <si>
    <t>Svinařov</t>
  </si>
  <si>
    <t>Myšlín</t>
  </si>
  <si>
    <t>Vráž</t>
  </si>
  <si>
    <t>Pacov</t>
  </si>
  <si>
    <t>Buková u Příbramě</t>
  </si>
  <si>
    <t>Záluží</t>
  </si>
  <si>
    <t>Kuchař</t>
  </si>
  <si>
    <t>Podlázky</t>
  </si>
  <si>
    <t>Senec</t>
  </si>
  <si>
    <t>Lužce</t>
  </si>
  <si>
    <t>Karlštejn</t>
  </si>
  <si>
    <t>Nenačovice</t>
  </si>
  <si>
    <t>Spomyšl</t>
  </si>
  <si>
    <t>Tehov</t>
  </si>
  <si>
    <t>Mutějovice</t>
  </si>
  <si>
    <t>Sedlčánky</t>
  </si>
  <si>
    <t>Obořiště</t>
  </si>
  <si>
    <t>Roblín</t>
  </si>
  <si>
    <t>Třebotov</t>
  </si>
  <si>
    <t>Chodouň</t>
  </si>
  <si>
    <t>Mořina</t>
  </si>
  <si>
    <t>Strašín</t>
  </si>
  <si>
    <t>Liteň</t>
  </si>
  <si>
    <t>Hradečno</t>
  </si>
  <si>
    <t>Přelíc</t>
  </si>
  <si>
    <t>Podlešín</t>
  </si>
  <si>
    <t>Křižatky</t>
  </si>
  <si>
    <t>Halouny</t>
  </si>
  <si>
    <t>Horoušánky</t>
  </si>
  <si>
    <t>Chýnice</t>
  </si>
  <si>
    <t>Vrbice</t>
  </si>
  <si>
    <t>Chyňava</t>
  </si>
  <si>
    <t>Rejšice</t>
  </si>
  <si>
    <t>Příbram III</t>
  </si>
  <si>
    <t>Stará Huť</t>
  </si>
  <si>
    <t>Mořinka</t>
  </si>
  <si>
    <t>Okřesaneč</t>
  </si>
  <si>
    <t>Sychrov</t>
  </si>
  <si>
    <t>Hlubočinka</t>
  </si>
  <si>
    <t>Zájezd</t>
  </si>
  <si>
    <t>Hatě</t>
  </si>
  <si>
    <t>Lhotka</t>
  </si>
  <si>
    <t>Debř</t>
  </si>
  <si>
    <t>Dubenec</t>
  </si>
  <si>
    <t>Trubín</t>
  </si>
  <si>
    <t>Minice</t>
  </si>
  <si>
    <t>Hněvousice</t>
  </si>
  <si>
    <t>Podbrdy</t>
  </si>
  <si>
    <t>Nesvačily</t>
  </si>
  <si>
    <t>Kuchařík</t>
  </si>
  <si>
    <t>Postřižín</t>
  </si>
  <si>
    <t>Hýskov</t>
  </si>
  <si>
    <t>Drahelice</t>
  </si>
  <si>
    <t>Nová Studnice</t>
  </si>
  <si>
    <t>Lom</t>
  </si>
  <si>
    <t>Zahořany</t>
  </si>
  <si>
    <t>Mladá</t>
  </si>
  <si>
    <t>Lešany</t>
  </si>
  <si>
    <t>Drnov</t>
  </si>
  <si>
    <t>Štítary</t>
  </si>
  <si>
    <t>Všestary</t>
  </si>
  <si>
    <t>Libochovičky</t>
  </si>
  <si>
    <t>Koněprusy</t>
  </si>
  <si>
    <t>Líha</t>
  </si>
  <si>
    <t>Pletený Újezd</t>
  </si>
  <si>
    <t>Horní Bezděkov</t>
  </si>
  <si>
    <t>Trněný Újezd</t>
  </si>
  <si>
    <t>Poďousy</t>
  </si>
  <si>
    <t>Měchnov</t>
  </si>
  <si>
    <t>Drahlovice</t>
  </si>
  <si>
    <t>Svrkyně</t>
  </si>
  <si>
    <t>Klášter Hradiště nad Jizerou</t>
  </si>
  <si>
    <t>Cvrčovice</t>
  </si>
  <si>
    <t>Benátky nad Jizerou II</t>
  </si>
  <si>
    <t>Kvíček</t>
  </si>
  <si>
    <t>Olbramovice Ves</t>
  </si>
  <si>
    <t>Bojetice</t>
  </si>
  <si>
    <t>Dvory</t>
  </si>
  <si>
    <t>Zeměchy</t>
  </si>
  <si>
    <t>Doubrava</t>
  </si>
  <si>
    <t>Vítov</t>
  </si>
  <si>
    <t>Drobovice</t>
  </si>
  <si>
    <t>Beroun-Zavadilka</t>
  </si>
  <si>
    <t>Hrdlív</t>
  </si>
  <si>
    <t>Chvalovice</t>
  </si>
  <si>
    <t>Ratměřice</t>
  </si>
  <si>
    <t>Dolní Kamenice</t>
  </si>
  <si>
    <t>Rovina</t>
  </si>
  <si>
    <t>Dolany</t>
  </si>
  <si>
    <t>Oskořínek</t>
  </si>
  <si>
    <t>Malé Kyšice</t>
  </si>
  <si>
    <t>Hodyně</t>
  </si>
  <si>
    <t>Přistoupim</t>
  </si>
  <si>
    <t>Luníkov</t>
  </si>
  <si>
    <t>Družec</t>
  </si>
  <si>
    <t>Třebichovice</t>
  </si>
  <si>
    <t>Kostomlaty nad Labem</t>
  </si>
  <si>
    <t>Vrchotovy Janovice</t>
  </si>
  <si>
    <t>Krty</t>
  </si>
  <si>
    <t>Odřepsy</t>
  </si>
  <si>
    <t>Kšely</t>
  </si>
  <si>
    <t>Loucká</t>
  </si>
  <si>
    <t>MARŠOVICE</t>
  </si>
  <si>
    <t>Hvozd</t>
  </si>
  <si>
    <t>Černolice</t>
  </si>
  <si>
    <t>Žitovlice</t>
  </si>
  <si>
    <t>Křečhoř</t>
  </si>
  <si>
    <t>Zbožíčko</t>
  </si>
  <si>
    <t>Vlkančice</t>
  </si>
  <si>
    <t>Osečany</t>
  </si>
  <si>
    <t>Milčice</t>
  </si>
  <si>
    <t>Hlubyně</t>
  </si>
  <si>
    <t>Mrzky</t>
  </si>
  <si>
    <t>Sezemice</t>
  </si>
  <si>
    <t>Slavošov</t>
  </si>
  <si>
    <t>Mšecké Žehrovice</t>
  </si>
  <si>
    <t>Skřipel</t>
  </si>
  <si>
    <t>Hraběšín</t>
  </si>
  <si>
    <t>Václavice</t>
  </si>
  <si>
    <t>Vysoký Chlumec</t>
  </si>
  <si>
    <t>Želenice</t>
  </si>
  <si>
    <t>Nový Dvůr</t>
  </si>
  <si>
    <r>
      <rPr>
        <b/>
        <sz val="10"/>
        <color theme="1"/>
        <rFont val="Arial"/>
        <family val="2"/>
        <charset val="238"/>
      </rPr>
      <t>Tabulka č. 25:</t>
    </r>
    <r>
      <rPr>
        <i/>
        <sz val="10"/>
        <color theme="1"/>
        <rFont val="Arial"/>
        <family val="2"/>
        <charset val="238"/>
      </rPr>
      <t xml:space="preserve"> Rozvoj plynofikace sídel</t>
    </r>
  </si>
  <si>
    <t>Hořín</t>
  </si>
  <si>
    <t>2037 až 2041</t>
  </si>
  <si>
    <t>2032 až 2036</t>
  </si>
  <si>
    <t>2017 až 2026</t>
  </si>
  <si>
    <t>2027 až 2031</t>
  </si>
  <si>
    <t>Maršovice</t>
  </si>
  <si>
    <t>Teplýšovice, Čeňovice</t>
  </si>
  <si>
    <t>Pozdeň, Hřešice</t>
  </si>
  <si>
    <t>Pňovice, Voltuš</t>
  </si>
  <si>
    <t>Praha východ</t>
  </si>
  <si>
    <t>Smilkov, Kouty u Smilkova</t>
  </si>
  <si>
    <t>Žitovlice,Pojedy</t>
  </si>
  <si>
    <t>Křečhoř, Kutlíře, Kamhajek</t>
  </si>
  <si>
    <t>Milčice u Peček</t>
  </si>
  <si>
    <t>Slavošov, Hranice</t>
  </si>
  <si>
    <t>Václavice u Benešova</t>
  </si>
  <si>
    <t>Vysoký Chlumec, Vápenice</t>
  </si>
  <si>
    <t>Dosud ne</t>
  </si>
  <si>
    <t>není známo</t>
  </si>
  <si>
    <t>Rok, nebo odbodí realizace</t>
  </si>
  <si>
    <t>Vrbno u Mělníka,</t>
  </si>
  <si>
    <t>Libečov, Malé Přílepy</t>
  </si>
  <si>
    <t>Blažejovice, Vítonice</t>
  </si>
  <si>
    <t>Kojovice, Krpy, Střížovice, Sušno</t>
  </si>
  <si>
    <t>Mšecké Žehrovice,  Lodenice</t>
  </si>
  <si>
    <t>Pozdeň</t>
  </si>
  <si>
    <t>Smilkov</t>
  </si>
  <si>
    <t>SZT Kladno</t>
  </si>
  <si>
    <t>SZT Mladá Boleslav a Kosmonosy</t>
  </si>
  <si>
    <t>SZT Příbram</t>
  </si>
  <si>
    <t>SZT Kolín</t>
  </si>
  <si>
    <t>SZT Mělník a Horní Počáply</t>
  </si>
  <si>
    <t>SZT Neratovice</t>
  </si>
  <si>
    <t>SZT Kutná Hora</t>
  </si>
  <si>
    <t>SZT Slaný</t>
  </si>
  <si>
    <t>SZT Beroun a Králův Dvůr</t>
  </si>
  <si>
    <t>Beroun a Králův Dvůr</t>
  </si>
  <si>
    <t>SZT Bystřice</t>
  </si>
  <si>
    <t>SZT Benešov</t>
  </si>
  <si>
    <t>SZT Poděbrady</t>
  </si>
  <si>
    <t>SZT Votice</t>
  </si>
  <si>
    <t>SZT Nymburk</t>
  </si>
  <si>
    <t>Zbylé soustavy SZT</t>
  </si>
  <si>
    <t>Optimalizace zdroje tepla, optimalizace rozvodů tepla</t>
  </si>
  <si>
    <t>Energetický regulační úřad + Držitelé licence na distribuci plynu (GasNet, s.r.o.)</t>
  </si>
  <si>
    <t>Není známo = dotazovaný subjekt neuvedl výši investice</t>
  </si>
  <si>
    <t>Za rok 2013, od roku 2014 nejsou údaje o spotřebě energie v dělení dle krajů, s ohledem na nedostatečnou spolehlivost, publikovány.</t>
  </si>
  <si>
    <t>Kotlíková dotace 2013 + 2014, nedostupná data, proveden odborný odhad - Průměrná spotřeba na jeden RD 140 GJ/r před realizací (kotel s účinností 68%), po realizaci kotel z účinností 85 % spotřeba po realizaci 112 GJ, úspora 28 GJ/projekt</t>
  </si>
  <si>
    <t>Zlepšení tepelně-technických vlastností obálky budovy, náhrada stávajících zdrojů energie, využití OZE</t>
  </si>
  <si>
    <r>
      <rPr>
        <b/>
        <sz val="10"/>
        <color theme="1"/>
        <rFont val="Arial"/>
        <family val="2"/>
        <charset val="238"/>
      </rPr>
      <t>Tabulka č. 39:</t>
    </r>
    <r>
      <rPr>
        <i/>
        <sz val="10"/>
        <color theme="1"/>
        <rFont val="Arial"/>
        <family val="2"/>
        <charset val="238"/>
      </rPr>
      <t xml:space="preserve"> Potenciál úspor v budovách veřejného sektoru</t>
    </r>
  </si>
  <si>
    <t>* proveden dopočet z výše investičních nákladů (data o úspoře nebyla dodána)</t>
  </si>
  <si>
    <r>
      <rPr>
        <b/>
        <sz val="10"/>
        <color theme="1"/>
        <rFont val="Arial"/>
        <family val="2"/>
        <charset val="238"/>
      </rPr>
      <t>Tabulka č. 12:</t>
    </r>
    <r>
      <rPr>
        <i/>
        <sz val="10"/>
        <color theme="1"/>
        <rFont val="Arial"/>
        <family val="2"/>
        <charset val="238"/>
      </rPr>
      <t xml:space="preserve"> Provedené a plánované modernizace a rekonstrukce ve výrobě a rozvodu tepelné energie</t>
    </r>
  </si>
  <si>
    <t>Neudáno</t>
  </si>
  <si>
    <t>Proveden dopočet počtu bytů</t>
  </si>
  <si>
    <t>U provozoven, kde nebyla dodána informace o počtu vytápěných bytů byl dle intencí NV 232/2015 Sb. proveden dopočet. Z uvedené dodávky tepla bylo uvažováno s 80 % dodávkou tepla pro terciární sféru, zbylá část byla přenásobena účinností distribuce tepla (93% - stanoveno odborným odhadem) a následně byla tato hodnota vydělena měrnou spotřebou tepelné energie na jeden byt (uvažováno s 50 GJ na bytovou jednotku) Výsledná hodnota byla zaokrouhlena na celé číslo směrem nahoru.</t>
  </si>
  <si>
    <t>Plán odpadového hospodářství 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</si>
</sst>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#,##0\ &quot;Kč&quot;;\-#,##0\ &quot;Kč&quot;"/>
    <numFmt numFmtId="164" formatCode="#,##0.000"/>
    <numFmt numFmtId="165" formatCode="#,##0.0"/>
    <numFmt numFmtId="166" formatCode="0.0%"/>
    <numFmt numFmtId="167" formatCode="0.0"/>
  </numFmts>
  <fonts count="28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indexed="81"/>
      <name val="Tahoma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vertAlign val="subscript"/>
      <sz val="10"/>
      <color theme="1"/>
      <name val="Arial"/>
      <family val="2"/>
      <charset val="238"/>
    </font>
    <font>
      <b/>
      <vertAlign val="subscript"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Helv"/>
      <charset val="238"/>
    </font>
    <font>
      <sz val="12"/>
      <name val="Arial CE"/>
      <charset val="238"/>
    </font>
    <font>
      <sz val="10"/>
      <name val="MS Sans Serif"/>
      <family val="2"/>
      <charset val="238"/>
    </font>
    <font>
      <sz val="10"/>
      <color theme="1"/>
      <name val="Ariea"/>
      <charset val="238"/>
    </font>
    <font>
      <i/>
      <sz val="10"/>
      <color theme="1"/>
      <name val="Ariea"/>
      <charset val="238"/>
    </font>
    <font>
      <b/>
      <sz val="10"/>
      <color theme="1"/>
      <name val="Ariea"/>
      <charset val="238"/>
    </font>
    <font>
      <b/>
      <sz val="10"/>
      <color rgb="FF000000"/>
      <name val="Arial"/>
      <family val="2"/>
      <charset val="238"/>
    </font>
    <font>
      <vertAlign val="subscript"/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BFBFB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05">
    <xf numFmtId="0" fontId="0" fillId="0" borderId="0"/>
    <xf numFmtId="0" fontId="14" fillId="0" borderId="0"/>
    <xf numFmtId="0" fontId="14" fillId="0" borderId="0" applyNumberFormat="0" applyFont="0" applyFill="0" applyBorder="0" applyAlignment="0" applyProtection="0"/>
    <xf numFmtId="0" fontId="2" fillId="0" borderId="0"/>
    <xf numFmtId="0" fontId="15" fillId="0" borderId="0"/>
    <xf numFmtId="0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2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8" fillId="0" borderId="0"/>
    <xf numFmtId="0" fontId="12" fillId="0" borderId="0"/>
    <xf numFmtId="0" fontId="15" fillId="0" borderId="0"/>
    <xf numFmtId="0" fontId="15" fillId="0" borderId="6" applyNumberFormat="0" applyFont="0" applyFill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2" fillId="0" borderId="0"/>
    <xf numFmtId="0" fontId="19" fillId="5" borderId="0" applyNumberFormat="0" applyFont="0" applyFill="0" applyBorder="0" applyAlignment="0" applyProtection="0"/>
    <xf numFmtId="0" fontId="19" fillId="5" borderId="0" applyNumberFormat="0" applyFont="0" applyFill="0" applyBorder="0" applyAlignment="0" applyProtection="0"/>
    <xf numFmtId="0" fontId="19" fillId="5" borderId="0" applyNumberFormat="0" applyFont="0" applyFill="0" applyBorder="0" applyAlignment="0" applyProtection="0"/>
    <xf numFmtId="0" fontId="19" fillId="5" borderId="0" applyNumberFormat="0" applyFont="0" applyFill="0" applyBorder="0" applyAlignment="0" applyProtection="0"/>
    <xf numFmtId="0" fontId="19" fillId="5" borderId="0" applyNumberFormat="0" applyFont="0" applyFill="0" applyBorder="0" applyAlignment="0" applyProtection="0"/>
    <xf numFmtId="0" fontId="19" fillId="5" borderId="0" applyNumberFormat="0" applyFont="0" applyFill="0" applyBorder="0" applyAlignment="0" applyProtection="0"/>
    <xf numFmtId="0" fontId="19" fillId="5" borderId="0" applyNumberFormat="0" applyFont="0" applyFill="0" applyBorder="0" applyAlignment="0" applyProtection="0"/>
    <xf numFmtId="0" fontId="19" fillId="5" borderId="0" applyNumberFormat="0" applyFont="0" applyFill="0" applyBorder="0" applyAlignment="0" applyProtection="0"/>
    <xf numFmtId="0" fontId="19" fillId="5" borderId="0" applyNumberFormat="0" applyFont="0" applyFill="0" applyBorder="0" applyAlignment="0" applyProtection="0"/>
    <xf numFmtId="0" fontId="6" fillId="0" borderId="0"/>
    <xf numFmtId="0" fontId="2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18" fillId="0" borderId="0"/>
    <xf numFmtId="0" fontId="11" fillId="0" borderId="0"/>
    <xf numFmtId="0" fontId="12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8" fillId="0" borderId="0"/>
    <xf numFmtId="0" fontId="15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8" fillId="0" borderId="0"/>
  </cellStyleXfs>
  <cellXfs count="409">
    <xf numFmtId="0" fontId="0" fillId="0" borderId="0" xfId="0"/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8" fillId="0" borderId="0" xfId="0" applyFont="1" applyAlignment="1"/>
    <xf numFmtId="0" fontId="6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/>
    <xf numFmtId="0" fontId="4" fillId="0" borderId="1" xfId="0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 indent="1"/>
    </xf>
    <xf numFmtId="3" fontId="6" fillId="0" borderId="1" xfId="0" applyNumberFormat="1" applyFont="1" applyBorder="1"/>
    <xf numFmtId="3" fontId="4" fillId="0" borderId="1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left" vertical="center" wrapText="1"/>
    </xf>
    <xf numFmtId="3" fontId="6" fillId="0" borderId="2" xfId="0" applyNumberFormat="1" applyFont="1" applyBorder="1" applyAlignment="1">
      <alignment horizontal="right" vertical="center" wrapText="1"/>
    </xf>
    <xf numFmtId="3" fontId="6" fillId="0" borderId="2" xfId="0" applyNumberFormat="1" applyFont="1" applyBorder="1" applyAlignment="1">
      <alignment horizontal="right" vertical="center" wrapText="1" inden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6" fillId="0" borderId="0" xfId="0" applyFont="1" applyBorder="1"/>
    <xf numFmtId="0" fontId="5" fillId="3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 indent="2"/>
    </xf>
    <xf numFmtId="0" fontId="8" fillId="0" borderId="0" xfId="0" applyFont="1" applyBorder="1"/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3" fontId="6" fillId="0" borderId="1" xfId="0" applyNumberFormat="1" applyFont="1" applyBorder="1" applyAlignment="1">
      <alignment horizontal="right"/>
    </xf>
    <xf numFmtId="0" fontId="6" fillId="0" borderId="0" xfId="0" applyFont="1" applyAlignment="1">
      <alignment wrapText="1"/>
    </xf>
    <xf numFmtId="0" fontId="11" fillId="0" borderId="0" xfId="0" applyFont="1"/>
    <xf numFmtId="0" fontId="13" fillId="0" borderId="0" xfId="0" applyFont="1"/>
    <xf numFmtId="0" fontId="5" fillId="3" borderId="4" xfId="0" applyFont="1" applyFill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left" vertical="center" wrapText="1" indent="1"/>
    </xf>
    <xf numFmtId="3" fontId="5" fillId="0" borderId="0" xfId="0" applyNumberFormat="1" applyFont="1" applyBorder="1" applyAlignment="1">
      <alignment horizontal="right" vertical="center" wrapText="1" indent="1"/>
    </xf>
    <xf numFmtId="0" fontId="5" fillId="0" borderId="0" xfId="0" applyFont="1" applyAlignment="1">
      <alignment horizontal="left" vertical="center" indent="1"/>
    </xf>
    <xf numFmtId="0" fontId="5" fillId="3" borderId="1" xfId="0" applyFont="1" applyFill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horizontal="left" vertical="center" wrapText="1"/>
    </xf>
    <xf numFmtId="3" fontId="11" fillId="0" borderId="2" xfId="0" applyNumberFormat="1" applyFont="1" applyBorder="1" applyAlignment="1">
      <alignment horizontal="right" vertical="center" wrapText="1"/>
    </xf>
    <xf numFmtId="3" fontId="6" fillId="0" borderId="0" xfId="0" applyNumberFormat="1" applyFont="1" applyBorder="1" applyAlignment="1">
      <alignment horizontal="right" vertical="center" wrapText="1" indent="1"/>
    </xf>
    <xf numFmtId="0" fontId="4" fillId="0" borderId="1" xfId="0" applyFont="1" applyBorder="1"/>
    <xf numFmtId="3" fontId="4" fillId="0" borderId="1" xfId="0" applyNumberFormat="1" applyFont="1" applyBorder="1"/>
    <xf numFmtId="0" fontId="4" fillId="0" borderId="0" xfId="0" applyFont="1"/>
    <xf numFmtId="0" fontId="6" fillId="0" borderId="1" xfId="0" applyFont="1" applyBorder="1" applyAlignment="1">
      <alignment horizontal="center" vertical="center" textRotation="90" wrapText="1"/>
    </xf>
    <xf numFmtId="3" fontId="4" fillId="4" borderId="1" xfId="0" applyNumberFormat="1" applyFont="1" applyFill="1" applyBorder="1"/>
    <xf numFmtId="3" fontId="6" fillId="0" borderId="2" xfId="0" applyNumberFormat="1" applyFont="1" applyBorder="1"/>
    <xf numFmtId="3" fontId="4" fillId="4" borderId="2" xfId="0" applyNumberFormat="1" applyFont="1" applyFill="1" applyBorder="1"/>
    <xf numFmtId="0" fontId="6" fillId="0" borderId="2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 indent="1"/>
    </xf>
    <xf numFmtId="0" fontId="11" fillId="0" borderId="1" xfId="16" applyFont="1" applyFill="1" applyBorder="1" applyAlignment="1">
      <alignment horizontal="center" vertical="center" wrapText="1"/>
    </xf>
    <xf numFmtId="0" fontId="11" fillId="0" borderId="1" xfId="15" applyFont="1" applyFill="1" applyBorder="1" applyAlignment="1">
      <alignment horizontal="center" vertical="center" wrapText="1"/>
    </xf>
    <xf numFmtId="0" fontId="11" fillId="0" borderId="1" xfId="13" applyFont="1" applyFill="1" applyBorder="1" applyAlignment="1">
      <alignment horizontal="center" vertical="center" wrapText="1"/>
    </xf>
    <xf numFmtId="0" fontId="11" fillId="0" borderId="1" xfId="14" applyFont="1" applyFill="1" applyBorder="1" applyAlignment="1">
      <alignment horizontal="center" vertical="center" wrapText="1"/>
    </xf>
    <xf numFmtId="0" fontId="11" fillId="0" borderId="1" xfId="16" applyFont="1" applyFill="1" applyBorder="1" applyAlignment="1"/>
    <xf numFmtId="0" fontId="11" fillId="0" borderId="1" xfId="16" applyFont="1" applyFill="1" applyBorder="1" applyAlignment="1"/>
    <xf numFmtId="0" fontId="21" fillId="0" borderId="0" xfId="0" applyFont="1"/>
    <xf numFmtId="0" fontId="22" fillId="0" borderId="0" xfId="0" applyFont="1"/>
    <xf numFmtId="0" fontId="6" fillId="0" borderId="0" xfId="0" applyFont="1"/>
    <xf numFmtId="0" fontId="8" fillId="0" borderId="0" xfId="0" applyFont="1"/>
    <xf numFmtId="0" fontId="6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indent="1"/>
    </xf>
    <xf numFmtId="0" fontId="6" fillId="0" borderId="0" xfId="0" applyFont="1"/>
    <xf numFmtId="0" fontId="8" fillId="0" borderId="0" xfId="0" applyFont="1"/>
    <xf numFmtId="0" fontId="4" fillId="0" borderId="0" xfId="0" applyFont="1" applyAlignment="1">
      <alignment horizontal="left" vertical="center" indent="1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3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/>
    <xf numFmtId="3" fontId="4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5" fontId="6" fillId="0" borderId="1" xfId="0" applyNumberFormat="1" applyFont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/>
    </xf>
    <xf numFmtId="0" fontId="6" fillId="0" borderId="0" xfId="0" applyFont="1" applyAlignment="1"/>
    <xf numFmtId="164" fontId="6" fillId="0" borderId="0" xfId="0" applyNumberFormat="1" applyFont="1" applyAlignment="1"/>
    <xf numFmtId="0" fontId="6" fillId="0" borderId="0" xfId="0" applyFont="1" applyBorder="1" applyAlignme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8" fillId="0" borderId="0" xfId="0" applyFont="1" applyAlignment="1"/>
    <xf numFmtId="0" fontId="6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/>
    <xf numFmtId="3" fontId="6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/>
    <xf numFmtId="3" fontId="4" fillId="0" borderId="1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left" vertical="center" wrapText="1"/>
    </xf>
    <xf numFmtId="3" fontId="6" fillId="0" borderId="2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6" fillId="0" borderId="0" xfId="0" applyFont="1" applyBorder="1"/>
    <xf numFmtId="3" fontId="6" fillId="0" borderId="0" xfId="0" applyNumberFormat="1" applyFont="1"/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3" fontId="6" fillId="0" borderId="2" xfId="0" applyNumberFormat="1" applyFont="1" applyBorder="1"/>
    <xf numFmtId="3" fontId="6" fillId="0" borderId="1" xfId="0" applyNumberFormat="1" applyFont="1" applyFill="1" applyBorder="1" applyAlignment="1">
      <alignment horizontal="right" vertical="center" wrapText="1"/>
    </xf>
    <xf numFmtId="0" fontId="21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1" xfId="0" applyNumberFormat="1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/>
    <xf numFmtId="0" fontId="6" fillId="0" borderId="1" xfId="0" applyFont="1" applyBorder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/>
    <xf numFmtId="3" fontId="6" fillId="0" borderId="0" xfId="0" applyNumberFormat="1" applyFont="1" applyAlignment="1">
      <alignment vertical="center"/>
    </xf>
    <xf numFmtId="3" fontId="4" fillId="3" borderId="4" xfId="0" applyNumberFormat="1" applyFont="1" applyFill="1" applyBorder="1" applyAlignment="1">
      <alignment horizontal="center" vertical="center" wrapText="1"/>
    </xf>
    <xf numFmtId="2" fontId="6" fillId="0" borderId="0" xfId="0" applyNumberFormat="1" applyFont="1"/>
    <xf numFmtId="3" fontId="12" fillId="0" borderId="2" xfId="0" applyNumberFormat="1" applyFont="1" applyBorder="1" applyAlignment="1">
      <alignment horizontal="right" vertical="center" wrapText="1"/>
    </xf>
    <xf numFmtId="165" fontId="12" fillId="0" borderId="2" xfId="0" applyNumberFormat="1" applyFont="1" applyBorder="1" applyAlignment="1">
      <alignment horizontal="right" vertical="center" wrapText="1"/>
    </xf>
    <xf numFmtId="3" fontId="24" fillId="0" borderId="1" xfId="0" applyNumberFormat="1" applyFont="1" applyBorder="1" applyAlignment="1">
      <alignment horizontal="right" vertical="center" wrapText="1"/>
    </xf>
    <xf numFmtId="165" fontId="24" fillId="0" borderId="1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3" fontId="6" fillId="0" borderId="1" xfId="0" applyNumberFormat="1" applyFont="1" applyBorder="1" applyAlignment="1">
      <alignment vertical="center" wrapText="1"/>
    </xf>
    <xf numFmtId="0" fontId="6" fillId="0" borderId="2" xfId="0" applyNumberFormat="1" applyFont="1" applyBorder="1" applyAlignment="1">
      <alignment horizontal="left" vertical="center" wrapText="1"/>
    </xf>
    <xf numFmtId="3" fontId="6" fillId="0" borderId="0" xfId="0" applyNumberFormat="1" applyFont="1" applyAlignment="1">
      <alignment horizontal="left"/>
    </xf>
    <xf numFmtId="3" fontId="6" fillId="0" borderId="2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horizontal="left"/>
    </xf>
    <xf numFmtId="3" fontId="4" fillId="0" borderId="2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3" fontId="4" fillId="0" borderId="1" xfId="0" applyNumberFormat="1" applyFont="1" applyBorder="1" applyAlignment="1"/>
    <xf numFmtId="0" fontId="4" fillId="3" borderId="4" xfId="0" applyFont="1" applyFill="1" applyBorder="1" applyAlignment="1">
      <alignment horizontal="center" vertical="center" wrapText="1"/>
    </xf>
    <xf numFmtId="1" fontId="6" fillId="0" borderId="0" xfId="0" applyNumberFormat="1" applyFont="1"/>
    <xf numFmtId="0" fontId="4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3" fontId="6" fillId="0" borderId="3" xfId="0" applyNumberFormat="1" applyFont="1" applyBorder="1" applyAlignment="1">
      <alignment horizontal="right" vertical="center" wrapText="1"/>
    </xf>
    <xf numFmtId="3" fontId="6" fillId="0" borderId="2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3" fontId="4" fillId="3" borderId="15" xfId="0" applyNumberFormat="1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center" vertical="center" wrapText="1"/>
    </xf>
    <xf numFmtId="3" fontId="6" fillId="8" borderId="12" xfId="0" applyNumberFormat="1" applyFont="1" applyFill="1" applyBorder="1" applyAlignment="1">
      <alignment horizontal="right" vertical="center" wrapText="1"/>
    </xf>
    <xf numFmtId="0" fontId="6" fillId="8" borderId="1" xfId="0" applyFont="1" applyFill="1" applyBorder="1" applyAlignment="1">
      <alignment horizontal="center" vertical="center"/>
    </xf>
    <xf numFmtId="3" fontId="6" fillId="8" borderId="12" xfId="0" applyNumberFormat="1" applyFont="1" applyFill="1" applyBorder="1"/>
    <xf numFmtId="0" fontId="6" fillId="8" borderId="1" xfId="0" applyFont="1" applyFill="1" applyBorder="1" applyAlignment="1">
      <alignment wrapText="1"/>
    </xf>
    <xf numFmtId="0" fontId="6" fillId="8" borderId="8" xfId="0" applyFont="1" applyFill="1" applyBorder="1"/>
    <xf numFmtId="0" fontId="6" fillId="8" borderId="8" xfId="0" applyFont="1" applyFill="1" applyBorder="1" applyAlignment="1">
      <alignment vertical="center"/>
    </xf>
    <xf numFmtId="3" fontId="6" fillId="8" borderId="12" xfId="0" applyNumberFormat="1" applyFont="1" applyFill="1" applyBorder="1" applyAlignment="1">
      <alignment horizontal="right"/>
    </xf>
    <xf numFmtId="0" fontId="6" fillId="7" borderId="9" xfId="0" applyFont="1" applyFill="1" applyBorder="1" applyAlignment="1">
      <alignment horizontal="left" vertical="center" wrapText="1"/>
    </xf>
    <xf numFmtId="0" fontId="6" fillId="8" borderId="10" xfId="0" applyFont="1" applyFill="1" applyBorder="1"/>
    <xf numFmtId="0" fontId="6" fillId="7" borderId="2" xfId="0" applyFont="1" applyFill="1" applyBorder="1" applyAlignment="1">
      <alignment horizontal="left" vertical="center" wrapText="1"/>
    </xf>
    <xf numFmtId="0" fontId="6" fillId="8" borderId="3" xfId="0" applyFont="1" applyFill="1" applyBorder="1" applyAlignment="1">
      <alignment wrapText="1"/>
    </xf>
    <xf numFmtId="0" fontId="6" fillId="7" borderId="2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3" fontId="6" fillId="7" borderId="11" xfId="0" applyNumberFormat="1" applyFont="1" applyFill="1" applyBorder="1" applyAlignment="1">
      <alignment horizontal="right" vertical="center"/>
    </xf>
    <xf numFmtId="3" fontId="6" fillId="8" borderId="5" xfId="0" applyNumberFormat="1" applyFont="1" applyFill="1" applyBorder="1"/>
    <xf numFmtId="0" fontId="4" fillId="8" borderId="0" xfId="0" applyFont="1" applyFill="1" applyAlignment="1">
      <alignment horizontal="left" vertical="center"/>
    </xf>
    <xf numFmtId="0" fontId="4" fillId="7" borderId="0" xfId="0" applyFont="1" applyFill="1"/>
    <xf numFmtId="0" fontId="4" fillId="9" borderId="0" xfId="0" applyFont="1" applyFill="1" applyAlignment="1">
      <alignment wrapText="1"/>
    </xf>
    <xf numFmtId="164" fontId="6" fillId="0" borderId="0" xfId="0" applyNumberFormat="1" applyFont="1" applyAlignment="1">
      <alignment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/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0" xfId="0" applyFont="1" applyAlignment="1">
      <alignment horizontal="right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3" xfId="0" applyNumberFormat="1" applyFont="1" applyBorder="1" applyAlignment="1">
      <alignment horizontal="left" vertical="center" wrapText="1"/>
    </xf>
    <xf numFmtId="0" fontId="6" fillId="0" borderId="12" xfId="0" applyFont="1" applyBorder="1"/>
    <xf numFmtId="0" fontId="6" fillId="0" borderId="5" xfId="0" applyFont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3" fontId="6" fillId="0" borderId="3" xfId="0" applyNumberFormat="1" applyFont="1" applyBorder="1"/>
    <xf numFmtId="0" fontId="6" fillId="0" borderId="5" xfId="0" applyFont="1" applyBorder="1"/>
    <xf numFmtId="0" fontId="6" fillId="0" borderId="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4" fillId="3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10" fontId="6" fillId="0" borderId="0" xfId="0" applyNumberFormat="1" applyFont="1"/>
    <xf numFmtId="166" fontId="6" fillId="0" borderId="0" xfId="0" applyNumberFormat="1" applyFont="1"/>
    <xf numFmtId="3" fontId="4" fillId="0" borderId="1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6" fillId="0" borderId="5" xfId="0" applyNumberFormat="1" applyFont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Border="1"/>
    <xf numFmtId="3" fontId="4" fillId="0" borderId="0" xfId="0" applyNumberFormat="1" applyFont="1" applyBorder="1" applyAlignment="1">
      <alignment horizontal="right" vertical="center" wrapText="1"/>
    </xf>
    <xf numFmtId="3" fontId="6" fillId="0" borderId="12" xfId="0" applyNumberFormat="1" applyFont="1" applyBorder="1"/>
    <xf numFmtId="3" fontId="6" fillId="0" borderId="5" xfId="0" applyNumberFormat="1" applyFont="1" applyBorder="1"/>
    <xf numFmtId="164" fontId="6" fillId="0" borderId="1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26" fillId="0" borderId="1" xfId="0" applyFont="1" applyBorder="1" applyAlignment="1">
      <alignment horizontal="left" vertical="center"/>
    </xf>
    <xf numFmtId="0" fontId="1" fillId="6" borderId="1" xfId="0" applyFont="1" applyFill="1" applyBorder="1" applyAlignment="1">
      <alignment vertical="center" wrapText="1"/>
    </xf>
    <xf numFmtId="0" fontId="27" fillId="6" borderId="1" xfId="0" applyFont="1" applyFill="1" applyBorder="1" applyAlignment="1">
      <alignment horizontal="left" vertical="center" wrapText="1"/>
    </xf>
    <xf numFmtId="3" fontId="26" fillId="0" borderId="1" xfId="0" applyNumberFormat="1" applyFont="1" applyBorder="1" applyAlignment="1">
      <alignment horizontal="right" vertical="center"/>
    </xf>
    <xf numFmtId="0" fontId="26" fillId="0" borderId="1" xfId="0" applyFont="1" applyBorder="1" applyAlignment="1">
      <alignment horizontal="right" vertical="center"/>
    </xf>
    <xf numFmtId="0" fontId="26" fillId="0" borderId="1" xfId="0" applyFont="1" applyBorder="1" applyAlignment="1">
      <alignment horizontal="left" vertical="center" wrapText="1"/>
    </xf>
    <xf numFmtId="3" fontId="26" fillId="0" borderId="1" xfId="0" applyNumberFormat="1" applyFont="1" applyBorder="1" applyAlignment="1">
      <alignment horizontal="right" vertical="center" wrapText="1"/>
    </xf>
    <xf numFmtId="0" fontId="26" fillId="0" borderId="1" xfId="0" applyFont="1" applyBorder="1" applyAlignment="1">
      <alignment horizontal="right" vertical="center" wrapText="1"/>
    </xf>
    <xf numFmtId="0" fontId="27" fillId="0" borderId="1" xfId="0" applyFont="1" applyBorder="1" applyAlignment="1">
      <alignment horizontal="left" vertical="center"/>
    </xf>
    <xf numFmtId="3" fontId="27" fillId="0" borderId="1" xfId="0" applyNumberFormat="1" applyFont="1" applyBorder="1" applyAlignment="1">
      <alignment horizontal="right" vertical="center"/>
    </xf>
    <xf numFmtId="0" fontId="26" fillId="0" borderId="2" xfId="0" applyFont="1" applyBorder="1" applyAlignment="1">
      <alignment horizontal="left" vertical="center"/>
    </xf>
    <xf numFmtId="3" fontId="26" fillId="0" borderId="2" xfId="0" applyNumberFormat="1" applyFont="1" applyBorder="1" applyAlignment="1">
      <alignment horizontal="right" vertical="center"/>
    </xf>
    <xf numFmtId="0" fontId="26" fillId="0" borderId="2" xfId="0" applyFont="1" applyBorder="1" applyAlignment="1">
      <alignment horizontal="right" vertical="center"/>
    </xf>
    <xf numFmtId="0" fontId="27" fillId="6" borderId="4" xfId="0" applyFont="1" applyFill="1" applyBorder="1" applyAlignment="1">
      <alignment horizontal="left" vertical="center" wrapText="1"/>
    </xf>
    <xf numFmtId="0" fontId="27" fillId="6" borderId="4" xfId="0" applyFont="1" applyFill="1" applyBorder="1" applyAlignment="1">
      <alignment horizontal="center" vertical="center" textRotation="90" wrapText="1"/>
    </xf>
    <xf numFmtId="0" fontId="27" fillId="6" borderId="4" xfId="0" applyFont="1" applyFill="1" applyBorder="1" applyAlignment="1">
      <alignment horizontal="center" vertical="center" textRotation="90"/>
    </xf>
    <xf numFmtId="165" fontId="4" fillId="0" borderId="1" xfId="0" applyNumberFormat="1" applyFont="1" applyBorder="1" applyAlignment="1">
      <alignment horizontal="right" vertical="center" wrapText="1"/>
    </xf>
    <xf numFmtId="165" fontId="6" fillId="0" borderId="2" xfId="0" applyNumberFormat="1" applyFont="1" applyBorder="1" applyAlignment="1">
      <alignment horizontal="right" vertical="center" wrapText="1"/>
    </xf>
    <xf numFmtId="167" fontId="6" fillId="0" borderId="0" xfId="0" applyNumberFormat="1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165" fontId="6" fillId="0" borderId="0" xfId="0" applyNumberFormat="1" applyFont="1"/>
    <xf numFmtId="0" fontId="6" fillId="0" borderId="0" xfId="0" applyFont="1" applyFill="1"/>
    <xf numFmtId="3" fontId="6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horizontal="right"/>
    </xf>
    <xf numFmtId="0" fontId="4" fillId="3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3" fontId="6" fillId="0" borderId="2" xfId="0" applyNumberFormat="1" applyFont="1" applyFill="1" applyBorder="1" applyAlignment="1">
      <alignment horizontal="right" vertic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0" fontId="6" fillId="7" borderId="19" xfId="0" applyFont="1" applyFill="1" applyBorder="1" applyAlignment="1">
      <alignment wrapText="1"/>
    </xf>
    <xf numFmtId="0" fontId="6" fillId="7" borderId="19" xfId="0" applyFont="1" applyFill="1" applyBorder="1" applyAlignment="1">
      <alignment horizontal="center" vertical="center"/>
    </xf>
    <xf numFmtId="3" fontId="6" fillId="7" borderId="20" xfId="0" applyNumberFormat="1" applyFont="1" applyFill="1" applyBorder="1" applyAlignment="1">
      <alignment vertical="center"/>
    </xf>
    <xf numFmtId="0" fontId="6" fillId="7" borderId="5" xfId="0" applyFont="1" applyFill="1" applyBorder="1" applyAlignment="1">
      <alignment wrapText="1"/>
    </xf>
    <xf numFmtId="0" fontId="6" fillId="7" borderId="5" xfId="0" applyFont="1" applyFill="1" applyBorder="1"/>
    <xf numFmtId="0" fontId="6" fillId="7" borderId="5" xfId="0" applyFont="1" applyFill="1" applyBorder="1" applyAlignment="1">
      <alignment horizontal="center" vertical="center"/>
    </xf>
    <xf numFmtId="3" fontId="6" fillId="7" borderId="3" xfId="0" applyNumberFormat="1" applyFont="1" applyFill="1" applyBorder="1" applyAlignment="1">
      <alignment vertical="center" wrapText="1"/>
    </xf>
    <xf numFmtId="3" fontId="6" fillId="7" borderId="3" xfId="0" applyNumberFormat="1" applyFont="1" applyFill="1" applyBorder="1" applyAlignment="1">
      <alignment vertical="center"/>
    </xf>
    <xf numFmtId="0" fontId="6" fillId="8" borderId="5" xfId="0" applyFont="1" applyFill="1" applyBorder="1" applyAlignment="1">
      <alignment wrapText="1"/>
    </xf>
    <xf numFmtId="0" fontId="6" fillId="8" borderId="5" xfId="0" applyFont="1" applyFill="1" applyBorder="1"/>
    <xf numFmtId="0" fontId="6" fillId="8" borderId="5" xfId="0" applyFont="1" applyFill="1" applyBorder="1" applyAlignment="1">
      <alignment horizontal="center" vertical="center"/>
    </xf>
    <xf numFmtId="3" fontId="6" fillId="8" borderId="3" xfId="0" applyNumberFormat="1" applyFont="1" applyFill="1" applyBorder="1" applyAlignment="1">
      <alignment vertical="center"/>
    </xf>
    <xf numFmtId="0" fontId="6" fillId="8" borderId="5" xfId="0" applyFont="1" applyFill="1" applyBorder="1" applyAlignment="1">
      <alignment horizontal="left" vertical="center" wrapText="1"/>
    </xf>
    <xf numFmtId="0" fontId="6" fillId="8" borderId="5" xfId="0" applyFont="1" applyFill="1" applyBorder="1" applyAlignment="1">
      <alignment horizontal="center" vertical="center" wrapText="1"/>
    </xf>
    <xf numFmtId="3" fontId="6" fillId="8" borderId="3" xfId="0" applyNumberFormat="1" applyFont="1" applyFill="1" applyBorder="1" applyAlignment="1">
      <alignment horizontal="right" vertical="center" wrapText="1"/>
    </xf>
    <xf numFmtId="0" fontId="6" fillId="8" borderId="12" xfId="0" applyFont="1" applyFill="1" applyBorder="1" applyAlignment="1">
      <alignment wrapText="1"/>
    </xf>
    <xf numFmtId="0" fontId="6" fillId="8" borderId="12" xfId="0" applyFont="1" applyFill="1" applyBorder="1"/>
    <xf numFmtId="0" fontId="6" fillId="8" borderId="12" xfId="0" applyFont="1" applyFill="1" applyBorder="1" applyAlignment="1">
      <alignment horizontal="center" vertical="center"/>
    </xf>
    <xf numFmtId="3" fontId="6" fillId="8" borderId="1" xfId="0" applyNumberFormat="1" applyFont="1" applyFill="1" applyBorder="1" applyAlignment="1">
      <alignment vertical="center"/>
    </xf>
    <xf numFmtId="0" fontId="6" fillId="0" borderId="16" xfId="0" applyFont="1" applyBorder="1" applyAlignment="1">
      <alignment vertical="center" wrapText="1"/>
    </xf>
    <xf numFmtId="3" fontId="6" fillId="0" borderId="19" xfId="0" applyNumberFormat="1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3" fontId="6" fillId="0" borderId="20" xfId="0" applyNumberFormat="1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3" fontId="6" fillId="0" borderId="5" xfId="0" applyNumberFormat="1" applyFont="1" applyBorder="1" applyAlignment="1">
      <alignment vertical="center"/>
    </xf>
    <xf numFmtId="3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left" vertical="center" wrapText="1"/>
    </xf>
    <xf numFmtId="0" fontId="6" fillId="0" borderId="12" xfId="0" applyFont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6" fillId="0" borderId="16" xfId="0" applyFont="1" applyBorder="1" applyAlignment="1">
      <alignment horizontal="left" vertical="center" wrapText="1"/>
    </xf>
    <xf numFmtId="3" fontId="6" fillId="0" borderId="19" xfId="0" applyNumberFormat="1" applyFont="1" applyBorder="1" applyAlignment="1">
      <alignment horizontal="right" vertical="center" wrapText="1"/>
    </xf>
    <xf numFmtId="3" fontId="6" fillId="0" borderId="20" xfId="0" applyNumberFormat="1" applyFont="1" applyBorder="1" applyAlignment="1">
      <alignment horizontal="right" vertical="center" wrapText="1"/>
    </xf>
    <xf numFmtId="3" fontId="4" fillId="0" borderId="19" xfId="0" applyNumberFormat="1" applyFont="1" applyBorder="1" applyAlignment="1">
      <alignment horizontal="right" vertical="center" wrapText="1"/>
    </xf>
    <xf numFmtId="3" fontId="4" fillId="0" borderId="20" xfId="0" applyNumberFormat="1" applyFont="1" applyBorder="1" applyAlignment="1">
      <alignment horizontal="right" vertical="center" wrapText="1"/>
    </xf>
    <xf numFmtId="166" fontId="6" fillId="0" borderId="0" xfId="0" applyNumberFormat="1" applyFont="1" applyFill="1"/>
    <xf numFmtId="0" fontId="4" fillId="3" borderId="3" xfId="0" applyFont="1" applyFill="1" applyBorder="1" applyAlignment="1">
      <alignment horizontal="center" vertical="center"/>
    </xf>
    <xf numFmtId="3" fontId="6" fillId="0" borderId="20" xfId="0" applyNumberFormat="1" applyFont="1" applyBorder="1"/>
    <xf numFmtId="0" fontId="4" fillId="2" borderId="4" xfId="0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right" vertical="center"/>
    </xf>
    <xf numFmtId="3" fontId="24" fillId="0" borderId="1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3" fontId="4" fillId="2" borderId="22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4" fontId="4" fillId="3" borderId="5" xfId="0" applyNumberFormat="1" applyFont="1" applyFill="1" applyBorder="1" applyAlignment="1">
      <alignment horizontal="center" vertical="center" wrapText="1"/>
    </xf>
    <xf numFmtId="3" fontId="4" fillId="3" borderId="5" xfId="0" applyNumberFormat="1" applyFont="1" applyFill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righ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right" vertical="center" wrapText="1"/>
    </xf>
    <xf numFmtId="3" fontId="6" fillId="0" borderId="5" xfId="0" applyNumberFormat="1" applyFont="1" applyFill="1" applyBorder="1" applyAlignment="1">
      <alignment horizontal="right" vertical="center" wrapText="1"/>
    </xf>
    <xf numFmtId="3" fontId="6" fillId="0" borderId="16" xfId="0" applyNumberFormat="1" applyFont="1" applyFill="1" applyBorder="1" applyAlignment="1">
      <alignment horizontal="right" vertical="center" wrapText="1"/>
    </xf>
    <xf numFmtId="0" fontId="6" fillId="0" borderId="5" xfId="0" applyFont="1" applyBorder="1" applyAlignment="1">
      <alignment horizontal="center"/>
    </xf>
    <xf numFmtId="4" fontId="6" fillId="0" borderId="5" xfId="0" applyNumberFormat="1" applyFont="1" applyBorder="1"/>
    <xf numFmtId="0" fontId="6" fillId="0" borderId="5" xfId="0" applyFont="1" applyBorder="1" applyAlignment="1">
      <alignment horizontal="right" vertical="center"/>
    </xf>
    <xf numFmtId="0" fontId="6" fillId="0" borderId="5" xfId="0" applyFont="1" applyFill="1" applyBorder="1" applyAlignment="1">
      <alignment horizontal="center"/>
    </xf>
    <xf numFmtId="0" fontId="6" fillId="0" borderId="5" xfId="0" applyFont="1" applyFill="1" applyBorder="1"/>
    <xf numFmtId="4" fontId="6" fillId="0" borderId="5" xfId="0" applyNumberFormat="1" applyFont="1" applyFill="1" applyBorder="1"/>
    <xf numFmtId="3" fontId="6" fillId="0" borderId="5" xfId="0" applyNumberFormat="1" applyFont="1" applyFill="1" applyBorder="1"/>
    <xf numFmtId="0" fontId="6" fillId="0" borderId="5" xfId="0" applyFont="1" applyFill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1" fontId="6" fillId="0" borderId="5" xfId="0" applyNumberFormat="1" applyFont="1" applyFill="1" applyBorder="1"/>
    <xf numFmtId="0" fontId="6" fillId="0" borderId="5" xfId="0" applyFont="1" applyBorder="1" applyAlignment="1">
      <alignment horizontal="center" vertical="center"/>
    </xf>
    <xf numFmtId="4" fontId="6" fillId="0" borderId="5" xfId="0" applyNumberFormat="1" applyFont="1" applyBorder="1" applyAlignment="1">
      <alignment vertical="center"/>
    </xf>
    <xf numFmtId="0" fontId="6" fillId="0" borderId="12" xfId="0" applyFont="1" applyBorder="1" applyAlignment="1">
      <alignment horizontal="center"/>
    </xf>
    <xf numFmtId="4" fontId="6" fillId="0" borderId="12" xfId="0" applyNumberFormat="1" applyFont="1" applyBorder="1"/>
    <xf numFmtId="0" fontId="6" fillId="0" borderId="3" xfId="0" applyFont="1" applyBorder="1" applyAlignment="1">
      <alignment wrapText="1"/>
    </xf>
    <xf numFmtId="0" fontId="6" fillId="0" borderId="3" xfId="0" applyFont="1" applyFill="1" applyBorder="1" applyAlignment="1">
      <alignment wrapText="1"/>
    </xf>
    <xf numFmtId="0" fontId="6" fillId="10" borderId="5" xfId="0" applyFont="1" applyFill="1" applyBorder="1" applyAlignment="1">
      <alignment horizontal="left" vertical="center" wrapText="1"/>
    </xf>
    <xf numFmtId="0" fontId="6" fillId="10" borderId="5" xfId="0" applyFont="1" applyFill="1" applyBorder="1" applyAlignment="1">
      <alignment horizontal="center" vertical="center" wrapText="1"/>
    </xf>
    <xf numFmtId="4" fontId="6" fillId="10" borderId="5" xfId="0" applyNumberFormat="1" applyFont="1" applyFill="1" applyBorder="1" applyAlignment="1">
      <alignment horizontal="right" vertical="center" wrapText="1"/>
    </xf>
    <xf numFmtId="3" fontId="6" fillId="10" borderId="5" xfId="0" applyNumberFormat="1" applyFont="1" applyFill="1" applyBorder="1" applyAlignment="1">
      <alignment horizontal="right" vertical="center" wrapText="1"/>
    </xf>
    <xf numFmtId="0" fontId="6" fillId="10" borderId="3" xfId="0" applyFont="1" applyFill="1" applyBorder="1" applyAlignment="1">
      <alignment wrapText="1"/>
    </xf>
    <xf numFmtId="0" fontId="6" fillId="10" borderId="5" xfId="0" applyFont="1" applyFill="1" applyBorder="1" applyAlignment="1">
      <alignment horizontal="right" vertical="center" wrapText="1"/>
    </xf>
    <xf numFmtId="0" fontId="6" fillId="10" borderId="5" xfId="0" applyFont="1" applyFill="1" applyBorder="1"/>
    <xf numFmtId="0" fontId="6" fillId="10" borderId="5" xfId="0" applyFont="1" applyFill="1" applyBorder="1" applyAlignment="1">
      <alignment horizontal="center"/>
    </xf>
    <xf numFmtId="4" fontId="6" fillId="10" borderId="5" xfId="0" applyNumberFormat="1" applyFont="1" applyFill="1" applyBorder="1"/>
    <xf numFmtId="3" fontId="6" fillId="10" borderId="5" xfId="0" applyNumberFormat="1" applyFont="1" applyFill="1" applyBorder="1"/>
    <xf numFmtId="0" fontId="4" fillId="10" borderId="0" xfId="0" applyFont="1" applyFill="1"/>
    <xf numFmtId="0" fontId="6" fillId="7" borderId="19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3" fontId="6" fillId="0" borderId="3" xfId="0" applyNumberFormat="1" applyFont="1" applyBorder="1" applyAlignment="1">
      <alignment horizontal="right" vertical="center" wrapText="1"/>
    </xf>
    <xf numFmtId="3" fontId="6" fillId="0" borderId="7" xfId="0" applyNumberFormat="1" applyFont="1" applyBorder="1" applyAlignment="1">
      <alignment horizontal="right" vertical="center" wrapText="1"/>
    </xf>
    <xf numFmtId="3" fontId="6" fillId="0" borderId="2" xfId="0" applyNumberFormat="1" applyFont="1" applyBorder="1" applyAlignment="1">
      <alignment horizontal="righ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4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</cellXfs>
  <cellStyles count="105">
    <cellStyle name="Celkem 2" xfId="24"/>
    <cellStyle name="Datum" xfId="5"/>
    <cellStyle name="F2" xfId="31"/>
    <cellStyle name="F3" xfId="32"/>
    <cellStyle name="F4" xfId="33"/>
    <cellStyle name="F5" xfId="34"/>
    <cellStyle name="F6" xfId="35"/>
    <cellStyle name="F7" xfId="36"/>
    <cellStyle name="F8" xfId="37"/>
    <cellStyle name="Finanční0" xfId="6"/>
    <cellStyle name="HEADING1" xfId="38"/>
    <cellStyle name="HEADING2" xfId="39"/>
    <cellStyle name="Měna0" xfId="7"/>
    <cellStyle name="Normální" xfId="0" builtinId="0"/>
    <cellStyle name="Normální 10" xfId="16"/>
    <cellStyle name="Normální 10 2" xfId="47"/>
    <cellStyle name="Normální 10 3" xfId="61"/>
    <cellStyle name="Normální 10 4" xfId="69"/>
    <cellStyle name="Normální 10 5" xfId="76"/>
    <cellStyle name="Normální 10 6" xfId="83"/>
    <cellStyle name="Normální 10 7" xfId="96"/>
    <cellStyle name="Normální 10 8" xfId="103"/>
    <cellStyle name="Normální 11" xfId="50"/>
    <cellStyle name="Normální 12" xfId="30"/>
    <cellStyle name="Normální 13" xfId="20"/>
    <cellStyle name="Normální 2" xfId="2"/>
    <cellStyle name="Normální 2 10" xfId="85"/>
    <cellStyle name="Normální 2 11" xfId="89"/>
    <cellStyle name="normální 2 2" xfId="4"/>
    <cellStyle name="normální 2 2 2" xfId="49"/>
    <cellStyle name="normální 2 2 3" xfId="63"/>
    <cellStyle name="normální 2 2 4" xfId="71"/>
    <cellStyle name="normální 2 2 5" xfId="78"/>
    <cellStyle name="normální 2 2 6" xfId="84"/>
    <cellStyle name="normální 2 2 7" xfId="98"/>
    <cellStyle name="normální 2 2 8" xfId="104"/>
    <cellStyle name="normální 2 3" xfId="40"/>
    <cellStyle name="normální 2 4" xfId="21"/>
    <cellStyle name="Normální 2 5" xfId="19"/>
    <cellStyle name="Normální 2 6" xfId="27"/>
    <cellStyle name="Normální 2 7" xfId="52"/>
    <cellStyle name="Normální 2 8" xfId="28"/>
    <cellStyle name="Normální 2 9" xfId="53"/>
    <cellStyle name="Normální 3" xfId="3"/>
    <cellStyle name="Normální 3 10" xfId="97"/>
    <cellStyle name="normální 3 2" xfId="48"/>
    <cellStyle name="normální 3 3" xfId="41"/>
    <cellStyle name="Normální 3 4" xfId="22"/>
    <cellStyle name="Normální 3 5" xfId="18"/>
    <cellStyle name="Normální 3 6" xfId="62"/>
    <cellStyle name="Normální 3 7" xfId="70"/>
    <cellStyle name="Normální 3 8" xfId="77"/>
    <cellStyle name="Normální 3 9" xfId="87"/>
    <cellStyle name="Normální 4" xfId="11"/>
    <cellStyle name="Normální 4 2" xfId="23"/>
    <cellStyle name="Normální 4 3" xfId="25"/>
    <cellStyle name="Normální 4 4" xfId="26"/>
    <cellStyle name="Normální 4 5" xfId="56"/>
    <cellStyle name="Normální 4 6" xfId="64"/>
    <cellStyle name="Normální 4 7" xfId="88"/>
    <cellStyle name="Normální 4 8" xfId="86"/>
    <cellStyle name="Normální 5" xfId="1"/>
    <cellStyle name="Normální 5 2" xfId="42"/>
    <cellStyle name="Normální 5 3" xfId="29"/>
    <cellStyle name="Normální 5 4" xfId="54"/>
    <cellStyle name="Normální 5 5" xfId="55"/>
    <cellStyle name="Normální 5 6" xfId="51"/>
    <cellStyle name="Normální 5 7" xfId="17"/>
    <cellStyle name="Normální 5 8" xfId="90"/>
    <cellStyle name="Normální 5 9" xfId="91"/>
    <cellStyle name="Normální 6" xfId="12"/>
    <cellStyle name="Normální 6 2" xfId="43"/>
    <cellStyle name="Normální 6 3" xfId="57"/>
    <cellStyle name="Normální 6 4" xfId="65"/>
    <cellStyle name="Normální 6 5" xfId="72"/>
    <cellStyle name="Normální 6 6" xfId="79"/>
    <cellStyle name="Normální 6 7" xfId="92"/>
    <cellStyle name="Normální 6 8" xfId="99"/>
    <cellStyle name="Normální 7" xfId="13"/>
    <cellStyle name="Normální 7 2" xfId="44"/>
    <cellStyle name="Normální 7 3" xfId="58"/>
    <cellStyle name="Normální 7 4" xfId="66"/>
    <cellStyle name="Normální 7 5" xfId="73"/>
    <cellStyle name="Normální 7 6" xfId="80"/>
    <cellStyle name="Normální 7 7" xfId="93"/>
    <cellStyle name="Normální 7 8" xfId="100"/>
    <cellStyle name="Normální 8" xfId="14"/>
    <cellStyle name="Normální 8 2" xfId="45"/>
    <cellStyle name="Normální 8 3" xfId="59"/>
    <cellStyle name="Normální 8 4" xfId="67"/>
    <cellStyle name="Normální 8 5" xfId="74"/>
    <cellStyle name="Normální 8 6" xfId="81"/>
    <cellStyle name="Normální 8 7" xfId="94"/>
    <cellStyle name="Normální 8 8" xfId="101"/>
    <cellStyle name="Normální 9" xfId="15"/>
    <cellStyle name="Normální 9 2" xfId="46"/>
    <cellStyle name="Normální 9 3" xfId="60"/>
    <cellStyle name="Normální 9 4" xfId="68"/>
    <cellStyle name="Normální 9 5" xfId="75"/>
    <cellStyle name="Normální 9 6" xfId="82"/>
    <cellStyle name="Normální 9 7" xfId="95"/>
    <cellStyle name="Normální 9 8" xfId="102"/>
    <cellStyle name="Pevný" xfId="8"/>
    <cellStyle name="Záhlaví 1" xfId="9"/>
    <cellStyle name="Záhlaví 2" xfId="1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9" tint="0.5999938962981048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9" tint="0.5999938962981048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9" tint="0.5999938962981048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0" tint="-0.24994659260841701"/>
        </patternFill>
      </fill>
    </dxf>
  </dxfs>
  <tableStyles count="2" defaultTableStyle="TableStyleMedium2" defaultPivotStyle="PivotStyleLight16">
    <tableStyle name="Styl tabulky 1" pivot="0" count="0"/>
    <tableStyle name="Styl tabulky 2" pivot="0" count="1">
      <tableStyleElement type="headerRow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ulka3" displayName="Tabulka3" ref="B3:E28" totalsRowShown="0" headerRowDxfId="6" headerRowBorderDxfId="5" tableBorderDxfId="4">
  <autoFilter ref="B3:E28"/>
  <sortState ref="B4:E28">
    <sortCondition descending="1" ref="E3:E28"/>
  </sortState>
  <tableColumns count="4">
    <tableColumn id="1" name="Katastrální území" dataDxfId="3"/>
    <tableColumn id="2" name="Popis investiční akce" dataDxfId="2"/>
    <tableColumn id="3" name="Rok nebo období realizace" dataDxfId="1"/>
    <tableColumn id="4" name="Investice_x000a_[tis. Kč]" dataDxfId="0"/>
  </tableColumns>
  <tableStyleInfo name="Styl tabulky 2" showFirstColumn="0" showLastColumn="0" showRowStripes="1" showColumnStripes="0"/>
</table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1:I136"/>
  <sheetViews>
    <sheetView showGridLines="0" tabSelected="1" workbookViewId="0">
      <selection activeCell="A29" sqref="A29"/>
    </sheetView>
  </sheetViews>
  <sheetFormatPr defaultRowHeight="12.75"/>
  <cols>
    <col min="1" max="1" width="9.140625" style="77"/>
    <col min="2" max="2" width="36.7109375" style="77" customWidth="1"/>
    <col min="3" max="7" width="18.7109375" style="77" customWidth="1"/>
    <col min="8" max="16384" width="9.140625" style="77"/>
  </cols>
  <sheetData>
    <row r="1" spans="2:7" ht="15" customHeight="1"/>
    <row r="2" spans="2:7" ht="15" customHeight="1">
      <c r="B2" s="78" t="s">
        <v>1518</v>
      </c>
      <c r="C2" s="78"/>
    </row>
    <row r="3" spans="2:7" ht="45" customHeight="1" thickBot="1">
      <c r="B3" s="90" t="s">
        <v>150</v>
      </c>
      <c r="C3" s="90" t="s">
        <v>146</v>
      </c>
      <c r="D3" s="90" t="s">
        <v>147</v>
      </c>
      <c r="E3" s="90" t="s">
        <v>249</v>
      </c>
      <c r="F3" s="90" t="s">
        <v>2</v>
      </c>
      <c r="G3" s="90" t="s">
        <v>148</v>
      </c>
    </row>
    <row r="4" spans="2:7" ht="15" customHeight="1" thickTop="1">
      <c r="B4" s="89" t="s">
        <v>136</v>
      </c>
      <c r="C4" s="14">
        <f>C15+C26+C37+C48+C59+C70+C81+C92+C103+C114+C125</f>
        <v>65976809.884000003</v>
      </c>
      <c r="D4" s="14">
        <f t="shared" ref="D4:G4" si="0">D15+D26+D37+D48+D59+D70+D81+D92+D103+D114+D125</f>
        <v>18976438.782000002</v>
      </c>
      <c r="E4" s="14">
        <f t="shared" si="0"/>
        <v>5163094.620000001</v>
      </c>
      <c r="F4" s="14">
        <f t="shared" si="0"/>
        <v>8786.741</v>
      </c>
      <c r="G4" s="14">
        <f t="shared" si="0"/>
        <v>16573599.580000002</v>
      </c>
    </row>
    <row r="5" spans="2:7" ht="15" customHeight="1">
      <c r="B5" s="80" t="s">
        <v>109</v>
      </c>
      <c r="C5" s="82">
        <f t="shared" ref="C5:G11" si="1">C16+C27+C38+C49+C60+C71+C82+C93+C104+C115+C126</f>
        <v>1162548.9210000001</v>
      </c>
      <c r="D5" s="82">
        <f t="shared" si="1"/>
        <v>211429.91400000002</v>
      </c>
      <c r="E5" s="82">
        <f t="shared" si="1"/>
        <v>17388170.195999999</v>
      </c>
      <c r="F5" s="82">
        <f t="shared" si="1"/>
        <v>116.943</v>
      </c>
      <c r="G5" s="82">
        <f t="shared" si="1"/>
        <v>192411</v>
      </c>
    </row>
    <row r="6" spans="2:7" ht="15" customHeight="1">
      <c r="B6" s="80" t="s">
        <v>107</v>
      </c>
      <c r="C6" s="82">
        <f t="shared" si="1"/>
        <v>0</v>
      </c>
      <c r="D6" s="82">
        <f t="shared" si="1"/>
        <v>107617.5</v>
      </c>
      <c r="E6" s="82">
        <f t="shared" si="1"/>
        <v>453695.90899999999</v>
      </c>
      <c r="F6" s="82">
        <f t="shared" si="1"/>
        <v>0</v>
      </c>
      <c r="G6" s="82">
        <f t="shared" si="1"/>
        <v>95064</v>
      </c>
    </row>
    <row r="7" spans="2:7" ht="15" customHeight="1">
      <c r="B7" s="80" t="s">
        <v>108</v>
      </c>
      <c r="C7" s="82">
        <f t="shared" si="1"/>
        <v>0</v>
      </c>
      <c r="D7" s="82">
        <f t="shared" si="1"/>
        <v>0</v>
      </c>
      <c r="E7" s="82">
        <f t="shared" si="1"/>
        <v>256380.16200000001</v>
      </c>
      <c r="F7" s="82">
        <f t="shared" si="1"/>
        <v>0</v>
      </c>
      <c r="G7" s="82">
        <f t="shared" si="1"/>
        <v>0</v>
      </c>
    </row>
    <row r="8" spans="2:7" ht="15" customHeight="1">
      <c r="B8" s="80" t="s">
        <v>144</v>
      </c>
      <c r="C8" s="82">
        <f t="shared" si="1"/>
        <v>2023866.202</v>
      </c>
      <c r="D8" s="82">
        <f t="shared" si="1"/>
        <v>43020.453999999998</v>
      </c>
      <c r="E8" s="82">
        <f t="shared" si="1"/>
        <v>979364.39299999992</v>
      </c>
      <c r="F8" s="82">
        <f t="shared" si="1"/>
        <v>276.00799999999998</v>
      </c>
      <c r="G8" s="82">
        <f t="shared" si="1"/>
        <v>25472.07</v>
      </c>
    </row>
    <row r="9" spans="2:7" ht="15" customHeight="1">
      <c r="B9" s="80" t="s">
        <v>145</v>
      </c>
      <c r="C9" s="82">
        <f t="shared" si="1"/>
        <v>174409.321</v>
      </c>
      <c r="D9" s="82">
        <f t="shared" si="1"/>
        <v>814541.78</v>
      </c>
      <c r="E9" s="82">
        <f t="shared" si="1"/>
        <v>5236754.8600000003</v>
      </c>
      <c r="F9" s="82">
        <f t="shared" si="1"/>
        <v>24.161999999999999</v>
      </c>
      <c r="G9" s="82">
        <f t="shared" si="1"/>
        <v>638455.78099999996</v>
      </c>
    </row>
    <row r="10" spans="2:7" ht="15" customHeight="1">
      <c r="B10" s="80" t="s">
        <v>20</v>
      </c>
      <c r="C10" s="82">
        <f t="shared" si="1"/>
        <v>0</v>
      </c>
      <c r="D10" s="82">
        <f t="shared" si="1"/>
        <v>0</v>
      </c>
      <c r="E10" s="82">
        <f t="shared" si="1"/>
        <v>24322068.379999999</v>
      </c>
      <c r="F10" s="82">
        <f t="shared" si="1"/>
        <v>0</v>
      </c>
      <c r="G10" s="82">
        <f t="shared" si="1"/>
        <v>0</v>
      </c>
    </row>
    <row r="11" spans="2:7" ht="15" customHeight="1">
      <c r="B11" s="80" t="s">
        <v>21</v>
      </c>
      <c r="C11" s="82">
        <f t="shared" si="1"/>
        <v>0</v>
      </c>
      <c r="D11" s="82">
        <f t="shared" si="1"/>
        <v>0</v>
      </c>
      <c r="E11" s="82">
        <f t="shared" si="1"/>
        <v>7565.5050000000001</v>
      </c>
      <c r="F11" s="82">
        <f t="shared" si="1"/>
        <v>0</v>
      </c>
      <c r="G11" s="82">
        <f t="shared" si="1"/>
        <v>0</v>
      </c>
    </row>
    <row r="12" spans="2:7" ht="15" customHeight="1">
      <c r="B12" s="84" t="s">
        <v>3</v>
      </c>
      <c r="C12" s="86">
        <f>SUM(C4:C11)</f>
        <v>69337634.328000009</v>
      </c>
      <c r="D12" s="86">
        <f>SUM(D4:D11)</f>
        <v>20153048.430000003</v>
      </c>
      <c r="E12" s="86">
        <f t="shared" ref="E12:G12" si="2">SUM(E4:E11)</f>
        <v>53807094.024999999</v>
      </c>
      <c r="F12" s="86">
        <f t="shared" si="2"/>
        <v>9203.8539999999994</v>
      </c>
      <c r="G12" s="86">
        <f t="shared" si="2"/>
        <v>17525002.431000002</v>
      </c>
    </row>
    <row r="13" spans="2:7" ht="15" customHeight="1">
      <c r="B13" s="78"/>
      <c r="C13" s="78"/>
    </row>
    <row r="14" spans="2:7" ht="45" customHeight="1" thickBot="1">
      <c r="B14" s="90" t="s">
        <v>5</v>
      </c>
      <c r="C14" s="90" t="s">
        <v>146</v>
      </c>
      <c r="D14" s="90" t="s">
        <v>147</v>
      </c>
      <c r="E14" s="90" t="s">
        <v>249</v>
      </c>
      <c r="F14" s="90" t="s">
        <v>2</v>
      </c>
      <c r="G14" s="90" t="s">
        <v>148</v>
      </c>
    </row>
    <row r="15" spans="2:7" ht="15" customHeight="1" thickTop="1">
      <c r="B15" s="89" t="s">
        <v>136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</row>
    <row r="16" spans="2:7" ht="15" customHeight="1">
      <c r="B16" s="80" t="s">
        <v>109</v>
      </c>
      <c r="C16" s="82">
        <v>0</v>
      </c>
      <c r="D16" s="82">
        <v>0</v>
      </c>
      <c r="E16" s="82">
        <v>0</v>
      </c>
      <c r="F16" s="82">
        <v>0</v>
      </c>
      <c r="G16" s="82">
        <v>0</v>
      </c>
    </row>
    <row r="17" spans="2:9" ht="15" customHeight="1">
      <c r="B17" s="80" t="s">
        <v>107</v>
      </c>
      <c r="C17" s="82">
        <v>0</v>
      </c>
      <c r="D17" s="82">
        <v>0</v>
      </c>
      <c r="E17" s="82">
        <v>0</v>
      </c>
      <c r="F17" s="82">
        <v>0</v>
      </c>
      <c r="G17" s="82">
        <v>0</v>
      </c>
    </row>
    <row r="18" spans="2:9" ht="15" customHeight="1">
      <c r="B18" s="80" t="s">
        <v>108</v>
      </c>
      <c r="C18" s="82">
        <v>0</v>
      </c>
      <c r="D18" s="82">
        <v>0</v>
      </c>
      <c r="E18" s="82">
        <v>0</v>
      </c>
      <c r="F18" s="82">
        <v>0</v>
      </c>
      <c r="G18" s="82">
        <v>0</v>
      </c>
    </row>
    <row r="19" spans="2:9" ht="15" customHeight="1">
      <c r="B19" s="80" t="s">
        <v>144</v>
      </c>
      <c r="C19" s="82">
        <v>0</v>
      </c>
      <c r="D19" s="82">
        <v>0</v>
      </c>
      <c r="E19" s="82">
        <v>0</v>
      </c>
      <c r="F19" s="82">
        <v>0</v>
      </c>
      <c r="G19" s="82">
        <v>0</v>
      </c>
    </row>
    <row r="20" spans="2:9" ht="15" customHeight="1">
      <c r="B20" s="80" t="s">
        <v>145</v>
      </c>
      <c r="C20" s="82">
        <v>0</v>
      </c>
      <c r="D20" s="82">
        <v>0</v>
      </c>
      <c r="E20" s="82">
        <v>0</v>
      </c>
      <c r="F20" s="82">
        <v>0</v>
      </c>
      <c r="G20" s="82">
        <v>0</v>
      </c>
    </row>
    <row r="21" spans="2:9" ht="15" customHeight="1">
      <c r="B21" s="80" t="s">
        <v>20</v>
      </c>
      <c r="C21" s="82">
        <v>0</v>
      </c>
      <c r="D21" s="82">
        <v>0</v>
      </c>
      <c r="E21" s="82">
        <v>0</v>
      </c>
      <c r="F21" s="82">
        <v>0</v>
      </c>
      <c r="G21" s="82">
        <v>0</v>
      </c>
    </row>
    <row r="22" spans="2:9" ht="15" customHeight="1">
      <c r="B22" s="80" t="s">
        <v>21</v>
      </c>
      <c r="C22" s="82">
        <v>0</v>
      </c>
      <c r="D22" s="82">
        <v>0</v>
      </c>
      <c r="E22" s="82">
        <v>0</v>
      </c>
      <c r="F22" s="82">
        <v>0</v>
      </c>
      <c r="G22" s="82">
        <v>0</v>
      </c>
    </row>
    <row r="23" spans="2:9" ht="15" customHeight="1">
      <c r="B23" s="84" t="s">
        <v>3</v>
      </c>
      <c r="C23" s="86">
        <v>0</v>
      </c>
      <c r="D23" s="86">
        <v>0</v>
      </c>
      <c r="E23" s="86">
        <v>0</v>
      </c>
      <c r="F23" s="86">
        <v>0</v>
      </c>
      <c r="G23" s="86">
        <v>0</v>
      </c>
    </row>
    <row r="24" spans="2:9" ht="15" customHeight="1"/>
    <row r="25" spans="2:9" ht="45" customHeight="1" thickBot="1">
      <c r="B25" s="90" t="s">
        <v>70</v>
      </c>
      <c r="C25" s="90" t="s">
        <v>146</v>
      </c>
      <c r="D25" s="90" t="s">
        <v>147</v>
      </c>
      <c r="E25" s="90" t="s">
        <v>249</v>
      </c>
      <c r="F25" s="90" t="s">
        <v>2</v>
      </c>
      <c r="G25" s="90" t="s">
        <v>148</v>
      </c>
    </row>
    <row r="26" spans="2:9" ht="15" customHeight="1" thickTop="1">
      <c r="B26" s="89" t="s">
        <v>136</v>
      </c>
      <c r="C26" s="14">
        <v>11766</v>
      </c>
      <c r="D26" s="14">
        <v>15769.65</v>
      </c>
      <c r="E26" s="14">
        <v>2284</v>
      </c>
      <c r="F26" s="14">
        <v>1.272</v>
      </c>
      <c r="G26" s="14">
        <v>15377.8</v>
      </c>
    </row>
    <row r="27" spans="2:9" ht="15" customHeight="1">
      <c r="B27" s="80" t="s">
        <v>109</v>
      </c>
      <c r="C27" s="82">
        <v>0</v>
      </c>
      <c r="D27" s="82">
        <v>0</v>
      </c>
      <c r="E27" s="82">
        <v>702124.27</v>
      </c>
      <c r="F27" s="82">
        <v>0</v>
      </c>
      <c r="G27" s="82">
        <v>0</v>
      </c>
    </row>
    <row r="28" spans="2:9" ht="15" customHeight="1">
      <c r="B28" s="80" t="s">
        <v>107</v>
      </c>
      <c r="C28" s="82">
        <v>0</v>
      </c>
      <c r="D28" s="82">
        <v>0</v>
      </c>
      <c r="E28" s="82">
        <v>2520</v>
      </c>
      <c r="F28" s="82">
        <v>0</v>
      </c>
      <c r="G28" s="82">
        <v>0</v>
      </c>
    </row>
    <row r="29" spans="2:9" ht="15" customHeight="1">
      <c r="B29" s="80" t="s">
        <v>108</v>
      </c>
      <c r="C29" s="82">
        <v>0</v>
      </c>
      <c r="D29" s="82">
        <v>0</v>
      </c>
      <c r="E29" s="82">
        <v>9429</v>
      </c>
      <c r="F29" s="82">
        <v>0</v>
      </c>
      <c r="G29" s="82">
        <v>0</v>
      </c>
    </row>
    <row r="30" spans="2:9" ht="15" customHeight="1">
      <c r="B30" s="80" t="s">
        <v>144</v>
      </c>
      <c r="C30" s="82">
        <v>0</v>
      </c>
      <c r="D30" s="82">
        <v>0</v>
      </c>
      <c r="E30" s="82">
        <v>6463</v>
      </c>
      <c r="F30" s="82">
        <v>0</v>
      </c>
      <c r="G30" s="82">
        <v>0</v>
      </c>
    </row>
    <row r="31" spans="2:9" ht="15" customHeight="1">
      <c r="B31" s="80" t="s">
        <v>145</v>
      </c>
      <c r="C31" s="82">
        <v>0</v>
      </c>
      <c r="D31" s="82">
        <v>0</v>
      </c>
      <c r="E31" s="82">
        <v>23953.200000000001</v>
      </c>
      <c r="F31" s="82">
        <v>0</v>
      </c>
      <c r="G31" s="82">
        <v>0</v>
      </c>
    </row>
    <row r="32" spans="2:9" ht="15" customHeight="1">
      <c r="B32" s="80" t="s">
        <v>20</v>
      </c>
      <c r="C32" s="82">
        <v>0</v>
      </c>
      <c r="D32" s="82">
        <v>0</v>
      </c>
      <c r="E32" s="82">
        <v>788000.68299999996</v>
      </c>
      <c r="F32" s="82">
        <v>0</v>
      </c>
      <c r="G32" s="82">
        <v>0</v>
      </c>
      <c r="I32" s="134"/>
    </row>
    <row r="33" spans="2:9" ht="15" customHeight="1">
      <c r="B33" s="80" t="s">
        <v>21</v>
      </c>
      <c r="C33" s="82">
        <v>0</v>
      </c>
      <c r="D33" s="82">
        <v>0</v>
      </c>
      <c r="E33" s="82">
        <v>0</v>
      </c>
      <c r="F33" s="82">
        <v>0</v>
      </c>
      <c r="G33" s="82">
        <v>0</v>
      </c>
      <c r="I33" s="134"/>
    </row>
    <row r="34" spans="2:9" ht="15" customHeight="1">
      <c r="B34" s="84" t="s">
        <v>3</v>
      </c>
      <c r="C34" s="86">
        <f>SUM(C26:C33)</f>
        <v>11766</v>
      </c>
      <c r="D34" s="86">
        <f t="shared" ref="D34" si="3">SUM(D26:D33)</f>
        <v>15769.65</v>
      </c>
      <c r="E34" s="86">
        <f t="shared" ref="E34" si="4">SUM(E26:E33)</f>
        <v>1534774.1529999999</v>
      </c>
      <c r="F34" s="86">
        <f t="shared" ref="F34" si="5">SUM(F26:F33)</f>
        <v>1.272</v>
      </c>
      <c r="G34" s="86">
        <f t="shared" ref="G34" si="6">SUM(G26:G33)</f>
        <v>15377.8</v>
      </c>
      <c r="I34" s="134"/>
    </row>
    <row r="35" spans="2:9" ht="15" customHeight="1"/>
    <row r="36" spans="2:9" ht="45" customHeight="1" thickBot="1">
      <c r="B36" s="90" t="s">
        <v>71</v>
      </c>
      <c r="C36" s="90" t="s">
        <v>146</v>
      </c>
      <c r="D36" s="90" t="s">
        <v>147</v>
      </c>
      <c r="E36" s="90" t="s">
        <v>249</v>
      </c>
      <c r="F36" s="90" t="s">
        <v>2</v>
      </c>
      <c r="G36" s="90" t="s">
        <v>148</v>
      </c>
    </row>
    <row r="37" spans="2:9" ht="15" customHeight="1" thickTop="1">
      <c r="B37" s="89" t="s">
        <v>136</v>
      </c>
      <c r="C37" s="14">
        <v>60329458.968000002</v>
      </c>
      <c r="D37" s="14">
        <v>14416462.316</v>
      </c>
      <c r="E37" s="14">
        <v>1353008.871</v>
      </c>
      <c r="F37" s="14">
        <v>6798.0460000000003</v>
      </c>
      <c r="G37" s="14">
        <v>12631889.91</v>
      </c>
    </row>
    <row r="38" spans="2:9" ht="15" customHeight="1">
      <c r="B38" s="80" t="s">
        <v>109</v>
      </c>
      <c r="C38" s="82">
        <v>524857.94999999995</v>
      </c>
      <c r="D38" s="82">
        <v>43036.09</v>
      </c>
      <c r="E38" s="82">
        <v>2397395.71</v>
      </c>
      <c r="F38" s="82">
        <v>47.048999999999999</v>
      </c>
      <c r="G38" s="82">
        <v>35453.300000000003</v>
      </c>
    </row>
    <row r="39" spans="2:9" ht="15" customHeight="1">
      <c r="B39" s="80" t="s">
        <v>107</v>
      </c>
      <c r="C39" s="82">
        <v>0</v>
      </c>
      <c r="D39" s="82">
        <v>4594.1970000000001</v>
      </c>
      <c r="E39" s="82">
        <v>16388.203000000001</v>
      </c>
      <c r="F39" s="82">
        <v>0</v>
      </c>
      <c r="G39" s="82">
        <v>3302</v>
      </c>
    </row>
    <row r="40" spans="2:9" ht="15" customHeight="1">
      <c r="B40" s="80" t="s">
        <v>108</v>
      </c>
      <c r="C40" s="82">
        <v>0</v>
      </c>
      <c r="D40" s="82">
        <v>0</v>
      </c>
      <c r="E40" s="82">
        <v>2975</v>
      </c>
      <c r="F40" s="82">
        <v>0</v>
      </c>
      <c r="G40" s="82">
        <v>0</v>
      </c>
    </row>
    <row r="41" spans="2:9" ht="15" customHeight="1">
      <c r="B41" s="80" t="s">
        <v>144</v>
      </c>
      <c r="C41" s="82">
        <v>0</v>
      </c>
      <c r="D41" s="82">
        <v>0</v>
      </c>
      <c r="E41" s="82">
        <v>54517.3</v>
      </c>
      <c r="F41" s="82">
        <v>0</v>
      </c>
      <c r="G41" s="82">
        <v>0</v>
      </c>
    </row>
    <row r="42" spans="2:9" ht="15" customHeight="1">
      <c r="B42" s="80" t="s">
        <v>145</v>
      </c>
      <c r="C42" s="82">
        <v>0</v>
      </c>
      <c r="D42" s="82">
        <v>14795.402</v>
      </c>
      <c r="E42" s="82">
        <v>136888.79800000001</v>
      </c>
      <c r="F42" s="82">
        <v>0</v>
      </c>
      <c r="G42" s="82">
        <v>10515</v>
      </c>
    </row>
    <row r="43" spans="2:9" ht="15" customHeight="1">
      <c r="B43" s="80" t="s">
        <v>20</v>
      </c>
      <c r="C43" s="82">
        <v>0</v>
      </c>
      <c r="D43" s="82">
        <v>0</v>
      </c>
      <c r="E43" s="82">
        <v>6053523.1710000001</v>
      </c>
      <c r="F43" s="82">
        <v>0</v>
      </c>
      <c r="G43" s="82">
        <v>0</v>
      </c>
    </row>
    <row r="44" spans="2:9" ht="15" customHeight="1">
      <c r="B44" s="80" t="s">
        <v>21</v>
      </c>
      <c r="C44" s="82">
        <v>0</v>
      </c>
      <c r="D44" s="82">
        <v>0</v>
      </c>
      <c r="E44" s="82">
        <v>0</v>
      </c>
      <c r="F44" s="82">
        <v>0</v>
      </c>
      <c r="G44" s="82">
        <v>0</v>
      </c>
    </row>
    <row r="45" spans="2:9" ht="15" customHeight="1">
      <c r="B45" s="84" t="s">
        <v>3</v>
      </c>
      <c r="C45" s="86">
        <f>SUM(C37:C44)</f>
        <v>60854316.918000005</v>
      </c>
      <c r="D45" s="86">
        <f t="shared" ref="D45" si="7">SUM(D37:D44)</f>
        <v>14478888.005000001</v>
      </c>
      <c r="E45" s="86">
        <f t="shared" ref="E45" si="8">SUM(E37:E44)</f>
        <v>10014697.052999999</v>
      </c>
      <c r="F45" s="86">
        <f t="shared" ref="F45" si="9">SUM(F37:F44)</f>
        <v>6845.0950000000003</v>
      </c>
      <c r="G45" s="86">
        <f t="shared" ref="G45" si="10">SUM(G37:G44)</f>
        <v>12681160.210000001</v>
      </c>
    </row>
    <row r="46" spans="2:9" ht="15" customHeight="1"/>
    <row r="47" spans="2:9" ht="45" customHeight="1" thickBot="1">
      <c r="B47" s="90" t="s">
        <v>16</v>
      </c>
      <c r="C47" s="90" t="s">
        <v>146</v>
      </c>
      <c r="D47" s="90" t="s">
        <v>147</v>
      </c>
      <c r="E47" s="90" t="s">
        <v>249</v>
      </c>
      <c r="F47" s="90" t="s">
        <v>2</v>
      </c>
      <c r="G47" s="90" t="s">
        <v>148</v>
      </c>
    </row>
    <row r="48" spans="2:9" ht="15" customHeight="1" thickTop="1">
      <c r="B48" s="89" t="s">
        <v>136</v>
      </c>
      <c r="C48" s="14">
        <v>1718208.89</v>
      </c>
      <c r="D48" s="14">
        <v>3418894.8089999999</v>
      </c>
      <c r="E48" s="14">
        <v>2973186.074</v>
      </c>
      <c r="F48" s="14">
        <v>326.72699999999998</v>
      </c>
      <c r="G48" s="14">
        <v>2927338.75</v>
      </c>
    </row>
    <row r="49" spans="2:7" ht="15" customHeight="1">
      <c r="B49" s="80" t="s">
        <v>109</v>
      </c>
      <c r="C49" s="82">
        <v>166027.03200000001</v>
      </c>
      <c r="D49" s="82">
        <v>3442.8939999999998</v>
      </c>
      <c r="E49" s="82">
        <v>6372070.1330000004</v>
      </c>
      <c r="F49" s="82">
        <v>36.624000000000002</v>
      </c>
      <c r="G49" s="82">
        <v>2431.6999999999998</v>
      </c>
    </row>
    <row r="50" spans="2:7" ht="15" customHeight="1">
      <c r="B50" s="80" t="s">
        <v>107</v>
      </c>
      <c r="C50" s="82">
        <v>0</v>
      </c>
      <c r="D50" s="82">
        <v>101518.303</v>
      </c>
      <c r="E50" s="82">
        <v>383353.30599999998</v>
      </c>
      <c r="F50" s="82">
        <v>0</v>
      </c>
      <c r="G50" s="82">
        <v>90485</v>
      </c>
    </row>
    <row r="51" spans="2:7" ht="15" customHeight="1">
      <c r="B51" s="80" t="s">
        <v>108</v>
      </c>
      <c r="C51" s="82">
        <v>0</v>
      </c>
      <c r="D51" s="82">
        <v>0</v>
      </c>
      <c r="E51" s="82">
        <v>239806.462</v>
      </c>
      <c r="F51" s="82">
        <v>0</v>
      </c>
      <c r="G51" s="82">
        <v>0</v>
      </c>
    </row>
    <row r="52" spans="2:7" ht="15" customHeight="1">
      <c r="B52" s="80" t="s">
        <v>144</v>
      </c>
      <c r="C52" s="82">
        <v>0</v>
      </c>
      <c r="D52" s="82">
        <v>0</v>
      </c>
      <c r="E52" s="82">
        <v>294757.89799999999</v>
      </c>
      <c r="F52" s="82">
        <v>0</v>
      </c>
      <c r="G52" s="82">
        <v>0</v>
      </c>
    </row>
    <row r="53" spans="2:7" ht="15" customHeight="1">
      <c r="B53" s="80" t="s">
        <v>145</v>
      </c>
      <c r="C53" s="82">
        <v>37400.616000000002</v>
      </c>
      <c r="D53" s="82">
        <v>718464.77500000002</v>
      </c>
      <c r="E53" s="82">
        <v>4544739.6610000003</v>
      </c>
      <c r="F53" s="82">
        <v>7.4790000000000001</v>
      </c>
      <c r="G53" s="82">
        <v>565799.58100000001</v>
      </c>
    </row>
    <row r="54" spans="2:7" ht="15" customHeight="1">
      <c r="B54" s="80" t="s">
        <v>20</v>
      </c>
      <c r="C54" s="82">
        <v>0</v>
      </c>
      <c r="D54" s="82">
        <v>0</v>
      </c>
      <c r="E54" s="82">
        <v>10515093.568</v>
      </c>
      <c r="F54" s="82">
        <v>0</v>
      </c>
      <c r="G54" s="82">
        <v>0</v>
      </c>
    </row>
    <row r="55" spans="2:7" ht="15" customHeight="1">
      <c r="B55" s="80" t="s">
        <v>21</v>
      </c>
      <c r="C55" s="82">
        <v>0</v>
      </c>
      <c r="D55" s="82">
        <v>0</v>
      </c>
      <c r="E55" s="82">
        <v>7565.5050000000001</v>
      </c>
      <c r="F55" s="82">
        <v>0</v>
      </c>
      <c r="G55" s="82">
        <v>0</v>
      </c>
    </row>
    <row r="56" spans="2:7" ht="15" customHeight="1">
      <c r="B56" s="84" t="s">
        <v>3</v>
      </c>
      <c r="C56" s="86">
        <f>SUM(C48:C55)</f>
        <v>1921636.5379999997</v>
      </c>
      <c r="D56" s="86">
        <f t="shared" ref="D56" si="11">SUM(D48:D55)</f>
        <v>4242320.7809999995</v>
      </c>
      <c r="E56" s="86">
        <f t="shared" ref="E56" si="12">SUM(E48:E55)</f>
        <v>25330572.606999997</v>
      </c>
      <c r="F56" s="86">
        <f t="shared" ref="F56" si="13">SUM(F48:F55)</f>
        <v>370.83</v>
      </c>
      <c r="G56" s="86">
        <f t="shared" ref="G56" si="14">SUM(G48:G55)</f>
        <v>3586055.0310000004</v>
      </c>
    </row>
    <row r="57" spans="2:7" ht="15" customHeight="1"/>
    <row r="58" spans="2:7" ht="45" customHeight="1" thickBot="1">
      <c r="B58" s="90" t="s">
        <v>6</v>
      </c>
      <c r="C58" s="90" t="s">
        <v>146</v>
      </c>
      <c r="D58" s="90" t="s">
        <v>147</v>
      </c>
      <c r="E58" s="90" t="s">
        <v>249</v>
      </c>
      <c r="F58" s="90" t="s">
        <v>2</v>
      </c>
      <c r="G58" s="90" t="s">
        <v>148</v>
      </c>
    </row>
    <row r="59" spans="2:7" ht="15" customHeight="1" thickTop="1">
      <c r="B59" s="89" t="s">
        <v>136</v>
      </c>
      <c r="C59" s="14">
        <v>3248793.5959999999</v>
      </c>
      <c r="D59" s="14">
        <v>584524.66799999995</v>
      </c>
      <c r="E59" s="14">
        <v>179556.799</v>
      </c>
      <c r="F59" s="14">
        <v>331.09300000000002</v>
      </c>
      <c r="G59" s="14">
        <v>458735.5</v>
      </c>
    </row>
    <row r="60" spans="2:7" ht="15" customHeight="1">
      <c r="B60" s="80" t="s">
        <v>109</v>
      </c>
      <c r="C60" s="82">
        <v>452865.78</v>
      </c>
      <c r="D60" s="82">
        <v>0</v>
      </c>
      <c r="E60" s="82">
        <v>231785.41899999999</v>
      </c>
      <c r="F60" s="82">
        <v>29.808</v>
      </c>
      <c r="G60" s="82">
        <v>0</v>
      </c>
    </row>
    <row r="61" spans="2:7" ht="15" customHeight="1">
      <c r="B61" s="80" t="s">
        <v>107</v>
      </c>
      <c r="C61" s="82">
        <v>0</v>
      </c>
      <c r="D61" s="82">
        <v>1505</v>
      </c>
      <c r="E61" s="82">
        <v>23948</v>
      </c>
      <c r="F61" s="82">
        <v>0</v>
      </c>
      <c r="G61" s="82">
        <v>1277</v>
      </c>
    </row>
    <row r="62" spans="2:7" ht="15" customHeight="1">
      <c r="B62" s="80" t="s">
        <v>108</v>
      </c>
      <c r="C62" s="82">
        <v>0</v>
      </c>
      <c r="D62" s="82">
        <v>0</v>
      </c>
      <c r="E62" s="82">
        <v>0</v>
      </c>
      <c r="F62" s="82">
        <v>0</v>
      </c>
      <c r="G62" s="82">
        <v>0</v>
      </c>
    </row>
    <row r="63" spans="2:7" ht="15" customHeight="1">
      <c r="B63" s="80" t="s">
        <v>144</v>
      </c>
      <c r="C63" s="82">
        <v>0</v>
      </c>
      <c r="D63" s="82">
        <v>0</v>
      </c>
      <c r="E63" s="82">
        <v>22552</v>
      </c>
      <c r="F63" s="82">
        <v>0</v>
      </c>
      <c r="G63" s="82">
        <v>0</v>
      </c>
    </row>
    <row r="64" spans="2:7" ht="15" customHeight="1">
      <c r="B64" s="80" t="s">
        <v>145</v>
      </c>
      <c r="C64" s="82">
        <v>0</v>
      </c>
      <c r="D64" s="82">
        <v>17449.727999999999</v>
      </c>
      <c r="E64" s="82">
        <v>122933.802</v>
      </c>
      <c r="F64" s="82">
        <v>0</v>
      </c>
      <c r="G64" s="82">
        <v>9989</v>
      </c>
    </row>
    <row r="65" spans="2:7" ht="15" customHeight="1">
      <c r="B65" s="80" t="s">
        <v>20</v>
      </c>
      <c r="C65" s="82">
        <v>0</v>
      </c>
      <c r="D65" s="82">
        <v>0</v>
      </c>
      <c r="E65" s="82">
        <v>6024917.4009999996</v>
      </c>
      <c r="F65" s="82">
        <v>0</v>
      </c>
      <c r="G65" s="82">
        <v>0</v>
      </c>
    </row>
    <row r="66" spans="2:7" ht="15" customHeight="1">
      <c r="B66" s="80" t="s">
        <v>21</v>
      </c>
      <c r="C66" s="82">
        <v>0</v>
      </c>
      <c r="D66" s="82">
        <v>0</v>
      </c>
      <c r="E66" s="82">
        <v>0</v>
      </c>
      <c r="F66" s="82">
        <v>0</v>
      </c>
      <c r="G66" s="82">
        <v>0</v>
      </c>
    </row>
    <row r="67" spans="2:7" ht="15" customHeight="1">
      <c r="B67" s="84" t="s">
        <v>3</v>
      </c>
      <c r="C67" s="86">
        <f>SUM(C59:C66)</f>
        <v>3701659.3760000002</v>
      </c>
      <c r="D67" s="86">
        <f t="shared" ref="D67" si="15">SUM(D59:D66)</f>
        <v>603479.39599999995</v>
      </c>
      <c r="E67" s="86">
        <f t="shared" ref="E67" si="16">SUM(E59:E66)</f>
        <v>6605693.4210000001</v>
      </c>
      <c r="F67" s="86">
        <f t="shared" ref="F67" si="17">SUM(F59:F66)</f>
        <v>360.90100000000001</v>
      </c>
      <c r="G67" s="86">
        <f t="shared" ref="G67" si="18">SUM(G59:G66)</f>
        <v>470001.5</v>
      </c>
    </row>
    <row r="68" spans="2:7" ht="15" customHeight="1"/>
    <row r="69" spans="2:7" ht="45" customHeight="1" thickBot="1">
      <c r="B69" s="90" t="s">
        <v>7</v>
      </c>
      <c r="C69" s="90" t="s">
        <v>146</v>
      </c>
      <c r="D69" s="90" t="s">
        <v>147</v>
      </c>
      <c r="E69" s="90" t="s">
        <v>249</v>
      </c>
      <c r="F69" s="90" t="s">
        <v>2</v>
      </c>
      <c r="G69" s="90" t="s">
        <v>148</v>
      </c>
    </row>
    <row r="70" spans="2:7" ht="15" customHeight="1" thickTop="1">
      <c r="B70" s="89" t="s">
        <v>136</v>
      </c>
      <c r="C70" s="14">
        <v>153547.86799999999</v>
      </c>
      <c r="D70" s="14">
        <v>3788.4989999999998</v>
      </c>
      <c r="E70" s="14">
        <v>14559.906000000001</v>
      </c>
      <c r="F70" s="14">
        <v>13.851000000000001</v>
      </c>
      <c r="G70" s="14">
        <v>2998.82</v>
      </c>
    </row>
    <row r="71" spans="2:7" ht="15" customHeight="1">
      <c r="B71" s="80" t="s">
        <v>109</v>
      </c>
      <c r="C71" s="82">
        <v>18798.159</v>
      </c>
      <c r="D71" s="82">
        <v>0</v>
      </c>
      <c r="E71" s="82">
        <v>79827.712</v>
      </c>
      <c r="F71" s="82">
        <v>3.4620000000000002</v>
      </c>
      <c r="G71" s="82">
        <v>0</v>
      </c>
    </row>
    <row r="72" spans="2:7" ht="15" customHeight="1">
      <c r="B72" s="80" t="s">
        <v>107</v>
      </c>
      <c r="C72" s="82">
        <v>0</v>
      </c>
      <c r="D72" s="82">
        <v>0</v>
      </c>
      <c r="E72" s="82">
        <v>0</v>
      </c>
      <c r="F72" s="82">
        <v>0</v>
      </c>
      <c r="G72" s="82">
        <v>0</v>
      </c>
    </row>
    <row r="73" spans="2:7" ht="15" customHeight="1">
      <c r="B73" s="80" t="s">
        <v>108</v>
      </c>
      <c r="C73" s="82">
        <v>0</v>
      </c>
      <c r="D73" s="82">
        <v>0</v>
      </c>
      <c r="E73" s="82">
        <v>0</v>
      </c>
      <c r="F73" s="82">
        <v>0</v>
      </c>
      <c r="G73" s="82">
        <v>0</v>
      </c>
    </row>
    <row r="74" spans="2:7" ht="15" customHeight="1">
      <c r="B74" s="80" t="s">
        <v>144</v>
      </c>
      <c r="C74" s="82">
        <v>2023866.202</v>
      </c>
      <c r="D74" s="82">
        <v>42029.453999999998</v>
      </c>
      <c r="E74" s="82">
        <v>546893.09499999997</v>
      </c>
      <c r="F74" s="82">
        <v>276.00799999999998</v>
      </c>
      <c r="G74" s="82">
        <v>24559.07</v>
      </c>
    </row>
    <row r="75" spans="2:7" ht="15" customHeight="1">
      <c r="B75" s="80" t="s">
        <v>145</v>
      </c>
      <c r="C75" s="82">
        <v>134917.70499999999</v>
      </c>
      <c r="D75" s="82">
        <v>0</v>
      </c>
      <c r="E75" s="82">
        <v>43966.222999999998</v>
      </c>
      <c r="F75" s="82">
        <v>16.649000000000001</v>
      </c>
      <c r="G75" s="82">
        <v>0</v>
      </c>
    </row>
    <row r="76" spans="2:7" ht="15" customHeight="1">
      <c r="B76" s="80" t="s">
        <v>20</v>
      </c>
      <c r="C76" s="82">
        <v>0</v>
      </c>
      <c r="D76" s="82">
        <v>0</v>
      </c>
      <c r="E76" s="82">
        <v>0</v>
      </c>
      <c r="F76" s="82">
        <v>0</v>
      </c>
      <c r="G76" s="82">
        <v>0</v>
      </c>
    </row>
    <row r="77" spans="2:7" ht="15" customHeight="1">
      <c r="B77" s="80" t="s">
        <v>21</v>
      </c>
      <c r="C77" s="82">
        <v>0</v>
      </c>
      <c r="D77" s="82">
        <v>0</v>
      </c>
      <c r="E77" s="82">
        <v>0</v>
      </c>
      <c r="F77" s="82">
        <v>0</v>
      </c>
      <c r="G77" s="82">
        <v>0</v>
      </c>
    </row>
    <row r="78" spans="2:7" ht="15" customHeight="1">
      <c r="B78" s="84" t="s">
        <v>3</v>
      </c>
      <c r="C78" s="86">
        <f>SUM(C70:C77)</f>
        <v>2331129.9340000004</v>
      </c>
      <c r="D78" s="86">
        <f t="shared" ref="D78" si="19">SUM(D70:D77)</f>
        <v>45817.952999999994</v>
      </c>
      <c r="E78" s="86">
        <f t="shared" ref="E78" si="20">SUM(E70:E77)</f>
        <v>685246.93599999999</v>
      </c>
      <c r="F78" s="86">
        <f t="shared" ref="F78" si="21">SUM(F70:F77)</f>
        <v>309.96999999999997</v>
      </c>
      <c r="G78" s="86">
        <f t="shared" ref="G78" si="22">SUM(G70:G77)</f>
        <v>27557.89</v>
      </c>
    </row>
    <row r="79" spans="2:7" ht="15" customHeight="1"/>
    <row r="80" spans="2:7" ht="45" customHeight="1" thickBot="1">
      <c r="B80" s="90" t="s">
        <v>74</v>
      </c>
      <c r="C80" s="90" t="s">
        <v>146</v>
      </c>
      <c r="D80" s="90" t="s">
        <v>147</v>
      </c>
      <c r="E80" s="90" t="s">
        <v>249</v>
      </c>
      <c r="F80" s="90" t="s">
        <v>2</v>
      </c>
      <c r="G80" s="90" t="s">
        <v>148</v>
      </c>
    </row>
    <row r="81" spans="2:7" ht="15" customHeight="1" thickTop="1">
      <c r="B81" s="89" t="s">
        <v>136</v>
      </c>
      <c r="C81" s="14">
        <v>16571.099999999999</v>
      </c>
      <c r="D81" s="14">
        <v>7254.3919999999998</v>
      </c>
      <c r="E81" s="14">
        <v>584.34799999999996</v>
      </c>
      <c r="F81" s="14">
        <v>2.04</v>
      </c>
      <c r="G81" s="14">
        <v>6556.1</v>
      </c>
    </row>
    <row r="82" spans="2:7" ht="15" customHeight="1">
      <c r="B82" s="80" t="s">
        <v>109</v>
      </c>
      <c r="C82" s="82">
        <v>0</v>
      </c>
      <c r="D82" s="82">
        <v>101999.72199999999</v>
      </c>
      <c r="E82" s="82">
        <v>106812.35799999999</v>
      </c>
      <c r="F82" s="82">
        <v>0</v>
      </c>
      <c r="G82" s="82">
        <v>91651</v>
      </c>
    </row>
    <row r="83" spans="2:7" ht="15" customHeight="1">
      <c r="B83" s="80" t="s">
        <v>107</v>
      </c>
      <c r="C83" s="82">
        <v>0</v>
      </c>
      <c r="D83" s="82">
        <v>0</v>
      </c>
      <c r="E83" s="82">
        <v>0</v>
      </c>
      <c r="F83" s="82">
        <v>0</v>
      </c>
      <c r="G83" s="82">
        <v>0</v>
      </c>
    </row>
    <row r="84" spans="2:7" ht="15" customHeight="1">
      <c r="B84" s="80" t="s">
        <v>108</v>
      </c>
      <c r="C84" s="82">
        <v>0</v>
      </c>
      <c r="D84" s="82">
        <v>0</v>
      </c>
      <c r="E84" s="82">
        <v>0</v>
      </c>
      <c r="F84" s="82">
        <v>0</v>
      </c>
      <c r="G84" s="82">
        <v>0</v>
      </c>
    </row>
    <row r="85" spans="2:7" ht="15" customHeight="1">
      <c r="B85" s="80" t="s">
        <v>144</v>
      </c>
      <c r="C85" s="82">
        <v>0</v>
      </c>
      <c r="D85" s="82">
        <v>0</v>
      </c>
      <c r="E85" s="82">
        <v>0</v>
      </c>
      <c r="F85" s="82">
        <v>0</v>
      </c>
      <c r="G85" s="82">
        <v>0</v>
      </c>
    </row>
    <row r="86" spans="2:7" ht="15" customHeight="1">
      <c r="B86" s="80" t="s">
        <v>145</v>
      </c>
      <c r="C86" s="82">
        <v>0</v>
      </c>
      <c r="D86" s="82">
        <v>49958.080000000002</v>
      </c>
      <c r="E86" s="82">
        <v>9763.0849999999991</v>
      </c>
      <c r="F86" s="82">
        <v>0</v>
      </c>
      <c r="G86" s="82">
        <v>41209</v>
      </c>
    </row>
    <row r="87" spans="2:7" ht="15" customHeight="1">
      <c r="B87" s="80" t="s">
        <v>20</v>
      </c>
      <c r="C87" s="82">
        <v>0</v>
      </c>
      <c r="D87" s="82">
        <v>0</v>
      </c>
      <c r="E87" s="82">
        <v>0</v>
      </c>
      <c r="F87" s="82">
        <v>0</v>
      </c>
      <c r="G87" s="82">
        <v>0</v>
      </c>
    </row>
    <row r="88" spans="2:7" ht="15" customHeight="1">
      <c r="B88" s="80" t="s">
        <v>21</v>
      </c>
      <c r="C88" s="82">
        <v>0</v>
      </c>
      <c r="D88" s="82">
        <v>0</v>
      </c>
      <c r="E88" s="82">
        <v>0</v>
      </c>
      <c r="F88" s="82">
        <v>0</v>
      </c>
      <c r="G88" s="82">
        <v>0</v>
      </c>
    </row>
    <row r="89" spans="2:7" ht="15" customHeight="1">
      <c r="B89" s="84" t="s">
        <v>3</v>
      </c>
      <c r="C89" s="86">
        <f>SUM(C81:C88)</f>
        <v>16571.099999999999</v>
      </c>
      <c r="D89" s="86">
        <f t="shared" ref="D89" si="23">SUM(D81:D88)</f>
        <v>159212.19400000002</v>
      </c>
      <c r="E89" s="86">
        <f t="shared" ref="E89" si="24">SUM(E81:E88)</f>
        <v>117159.791</v>
      </c>
      <c r="F89" s="86">
        <f t="shared" ref="F89" si="25">SUM(F81:F88)</f>
        <v>2.04</v>
      </c>
      <c r="G89" s="86">
        <f t="shared" ref="G89" si="26">SUM(G81:G88)</f>
        <v>139416.1</v>
      </c>
    </row>
    <row r="90" spans="2:7" ht="15" customHeight="1"/>
    <row r="91" spans="2:7" ht="45" customHeight="1">
      <c r="B91" s="88" t="s">
        <v>149</v>
      </c>
      <c r="C91" s="88" t="s">
        <v>146</v>
      </c>
      <c r="D91" s="88" t="s">
        <v>147</v>
      </c>
      <c r="E91" s="88" t="s">
        <v>249</v>
      </c>
      <c r="F91" s="88" t="s">
        <v>2</v>
      </c>
      <c r="G91" s="88" t="s">
        <v>148</v>
      </c>
    </row>
    <row r="92" spans="2:7" ht="15" customHeight="1">
      <c r="B92" s="80" t="s">
        <v>136</v>
      </c>
      <c r="C92" s="82">
        <v>211509.16200000001</v>
      </c>
      <c r="D92" s="82">
        <v>122683.454</v>
      </c>
      <c r="E92" s="82">
        <v>77018.335999999996</v>
      </c>
      <c r="F92" s="82">
        <v>23.759</v>
      </c>
      <c r="G92" s="82">
        <v>138882.9</v>
      </c>
    </row>
    <row r="93" spans="2:7" ht="15" customHeight="1">
      <c r="B93" s="80" t="s">
        <v>109</v>
      </c>
      <c r="C93" s="82">
        <v>0</v>
      </c>
      <c r="D93" s="82">
        <v>989.20799999999997</v>
      </c>
      <c r="E93" s="82">
        <v>123022.07799999999</v>
      </c>
      <c r="F93" s="82">
        <v>0</v>
      </c>
      <c r="G93" s="82">
        <v>913</v>
      </c>
    </row>
    <row r="94" spans="2:7" ht="15" customHeight="1">
      <c r="B94" s="80" t="s">
        <v>107</v>
      </c>
      <c r="C94" s="82">
        <v>0</v>
      </c>
      <c r="D94" s="82">
        <v>0</v>
      </c>
      <c r="E94" s="82">
        <v>27486.400000000001</v>
      </c>
      <c r="F94" s="82">
        <v>0</v>
      </c>
      <c r="G94" s="82">
        <v>0</v>
      </c>
    </row>
    <row r="95" spans="2:7" ht="15" customHeight="1">
      <c r="B95" s="80" t="s">
        <v>108</v>
      </c>
      <c r="C95" s="82">
        <v>0</v>
      </c>
      <c r="D95" s="82">
        <v>0</v>
      </c>
      <c r="E95" s="82">
        <v>4169.7</v>
      </c>
      <c r="F95" s="82">
        <v>0</v>
      </c>
      <c r="G95" s="82">
        <v>0</v>
      </c>
    </row>
    <row r="96" spans="2:7" ht="15" customHeight="1">
      <c r="B96" s="80" t="s">
        <v>144</v>
      </c>
      <c r="C96" s="82">
        <v>0</v>
      </c>
      <c r="D96" s="82">
        <v>991</v>
      </c>
      <c r="E96" s="82">
        <v>54181.1</v>
      </c>
      <c r="F96" s="82">
        <v>0</v>
      </c>
      <c r="G96" s="82">
        <v>913</v>
      </c>
    </row>
    <row r="97" spans="2:7" ht="15" customHeight="1">
      <c r="B97" s="80" t="s">
        <v>145</v>
      </c>
      <c r="C97" s="82">
        <v>2091</v>
      </c>
      <c r="D97" s="82">
        <v>13873.795</v>
      </c>
      <c r="E97" s="82">
        <v>106705.31</v>
      </c>
      <c r="F97" s="82">
        <v>3.4000000000000002E-2</v>
      </c>
      <c r="G97" s="82">
        <v>10943.2</v>
      </c>
    </row>
    <row r="98" spans="2:7" ht="15" customHeight="1">
      <c r="B98" s="80" t="s">
        <v>20</v>
      </c>
      <c r="C98" s="82">
        <v>0</v>
      </c>
      <c r="D98" s="82">
        <v>0</v>
      </c>
      <c r="E98" s="82">
        <v>211183.815</v>
      </c>
      <c r="F98" s="82">
        <v>0</v>
      </c>
      <c r="G98" s="82">
        <v>0</v>
      </c>
    </row>
    <row r="99" spans="2:7" ht="15" customHeight="1">
      <c r="B99" s="80" t="s">
        <v>21</v>
      </c>
      <c r="C99" s="82">
        <v>0</v>
      </c>
      <c r="D99" s="82">
        <v>0</v>
      </c>
      <c r="E99" s="82">
        <v>0</v>
      </c>
      <c r="F99" s="82">
        <v>0</v>
      </c>
      <c r="G99" s="82">
        <v>0</v>
      </c>
    </row>
    <row r="100" spans="2:7" ht="15" customHeight="1">
      <c r="B100" s="84" t="s">
        <v>3</v>
      </c>
      <c r="C100" s="86">
        <f>SUM(C92:C99)</f>
        <v>213600.16200000001</v>
      </c>
      <c r="D100" s="86">
        <f t="shared" ref="D100" si="27">SUM(D92:D99)</f>
        <v>138537.45699999999</v>
      </c>
      <c r="E100" s="86">
        <f t="shared" ref="E100" si="28">SUM(E92:E99)</f>
        <v>603766.73900000006</v>
      </c>
      <c r="F100" s="86">
        <f t="shared" ref="F100" si="29">SUM(F92:F99)</f>
        <v>23.792999999999999</v>
      </c>
      <c r="G100" s="86">
        <f t="shared" ref="G100" si="30">SUM(G92:G99)</f>
        <v>151652.1</v>
      </c>
    </row>
    <row r="101" spans="2:7" ht="15" customHeight="1"/>
    <row r="102" spans="2:7" ht="45" customHeight="1">
      <c r="B102" s="88" t="s">
        <v>153</v>
      </c>
      <c r="C102" s="88" t="s">
        <v>146</v>
      </c>
      <c r="D102" s="88" t="s">
        <v>147</v>
      </c>
      <c r="E102" s="88" t="s">
        <v>249</v>
      </c>
      <c r="F102" s="88" t="s">
        <v>2</v>
      </c>
      <c r="G102" s="88" t="s">
        <v>148</v>
      </c>
    </row>
    <row r="103" spans="2:7" ht="15" customHeight="1">
      <c r="B103" s="80" t="s">
        <v>136</v>
      </c>
      <c r="C103" s="82">
        <v>0</v>
      </c>
      <c r="D103" s="82">
        <v>0</v>
      </c>
      <c r="E103" s="82">
        <v>0</v>
      </c>
      <c r="F103" s="82">
        <v>0</v>
      </c>
      <c r="G103" s="82">
        <v>0</v>
      </c>
    </row>
    <row r="104" spans="2:7" ht="15" customHeight="1">
      <c r="B104" s="80" t="s">
        <v>109</v>
      </c>
      <c r="C104" s="82">
        <v>0</v>
      </c>
      <c r="D104" s="82">
        <v>0</v>
      </c>
      <c r="E104" s="82">
        <v>2485128.25</v>
      </c>
      <c r="F104" s="82">
        <v>0</v>
      </c>
      <c r="G104" s="82">
        <v>0</v>
      </c>
    </row>
    <row r="105" spans="2:7" ht="15" customHeight="1">
      <c r="B105" s="80" t="s">
        <v>107</v>
      </c>
      <c r="C105" s="82">
        <v>0</v>
      </c>
      <c r="D105" s="82">
        <v>0</v>
      </c>
      <c r="E105" s="82">
        <v>0</v>
      </c>
      <c r="F105" s="82">
        <v>0</v>
      </c>
      <c r="G105" s="82">
        <v>0</v>
      </c>
    </row>
    <row r="106" spans="2:7" ht="15" customHeight="1">
      <c r="B106" s="80" t="s">
        <v>108</v>
      </c>
      <c r="C106" s="82">
        <v>0</v>
      </c>
      <c r="D106" s="82">
        <v>0</v>
      </c>
      <c r="E106" s="82">
        <v>0</v>
      </c>
      <c r="F106" s="82">
        <v>0</v>
      </c>
      <c r="G106" s="82">
        <v>0</v>
      </c>
    </row>
    <row r="107" spans="2:7" ht="15" customHeight="1">
      <c r="B107" s="80" t="s">
        <v>144</v>
      </c>
      <c r="C107" s="82">
        <v>0</v>
      </c>
      <c r="D107" s="82">
        <v>0</v>
      </c>
      <c r="E107" s="82">
        <v>0</v>
      </c>
      <c r="F107" s="82">
        <v>0</v>
      </c>
      <c r="G107" s="82">
        <v>0</v>
      </c>
    </row>
    <row r="108" spans="2:7" ht="15" customHeight="1">
      <c r="B108" s="80" t="s">
        <v>145</v>
      </c>
      <c r="C108" s="82">
        <v>0</v>
      </c>
      <c r="D108" s="82">
        <v>0</v>
      </c>
      <c r="E108" s="82">
        <v>0</v>
      </c>
      <c r="F108" s="82">
        <v>0</v>
      </c>
      <c r="G108" s="82">
        <v>0</v>
      </c>
    </row>
    <row r="109" spans="2:7" ht="15" customHeight="1">
      <c r="B109" s="80" t="s">
        <v>20</v>
      </c>
      <c r="C109" s="82">
        <v>0</v>
      </c>
      <c r="D109" s="82">
        <v>0</v>
      </c>
      <c r="E109" s="82">
        <v>0</v>
      </c>
      <c r="F109" s="82">
        <v>0</v>
      </c>
      <c r="G109" s="82">
        <v>0</v>
      </c>
    </row>
    <row r="110" spans="2:7" ht="15" customHeight="1">
      <c r="B110" s="80" t="s">
        <v>21</v>
      </c>
      <c r="C110" s="82">
        <v>0</v>
      </c>
      <c r="D110" s="82">
        <v>0</v>
      </c>
      <c r="E110" s="82">
        <v>0</v>
      </c>
      <c r="F110" s="82">
        <v>0</v>
      </c>
      <c r="G110" s="82">
        <v>0</v>
      </c>
    </row>
    <row r="111" spans="2:7" ht="15" customHeight="1">
      <c r="B111" s="84" t="s">
        <v>3</v>
      </c>
      <c r="C111" s="86">
        <f>SUM(C103:C110)</f>
        <v>0</v>
      </c>
      <c r="D111" s="86">
        <f t="shared" ref="D111" si="31">SUM(D103:D110)</f>
        <v>0</v>
      </c>
      <c r="E111" s="86">
        <f t="shared" ref="E111" si="32">SUM(E103:E110)</f>
        <v>2485128.25</v>
      </c>
      <c r="F111" s="86">
        <f t="shared" ref="F111" si="33">SUM(F103:F110)</f>
        <v>0</v>
      </c>
      <c r="G111" s="86">
        <f t="shared" ref="G111" si="34">SUM(G103:G110)</f>
        <v>0</v>
      </c>
    </row>
    <row r="112" spans="2:7" ht="15" customHeight="1"/>
    <row r="113" spans="2:7" ht="45" customHeight="1" thickBot="1">
      <c r="B113" s="90" t="s">
        <v>77</v>
      </c>
      <c r="C113" s="90" t="s">
        <v>146</v>
      </c>
      <c r="D113" s="90" t="s">
        <v>147</v>
      </c>
      <c r="E113" s="90" t="s">
        <v>249</v>
      </c>
      <c r="F113" s="90" t="s">
        <v>2</v>
      </c>
      <c r="G113" s="90" t="s">
        <v>148</v>
      </c>
    </row>
    <row r="114" spans="2:7" ht="15" customHeight="1" thickTop="1">
      <c r="B114" s="89" t="s">
        <v>136</v>
      </c>
      <c r="C114" s="14">
        <v>286954.3</v>
      </c>
      <c r="D114" s="14">
        <v>407060.99400000001</v>
      </c>
      <c r="E114" s="14">
        <v>562896.28599999996</v>
      </c>
      <c r="F114" s="14">
        <v>61.610999999999997</v>
      </c>
      <c r="G114" s="14">
        <v>391819.8</v>
      </c>
    </row>
    <row r="115" spans="2:7" ht="15" customHeight="1">
      <c r="B115" s="80" t="s">
        <v>109</v>
      </c>
      <c r="C115" s="82">
        <v>0</v>
      </c>
      <c r="D115" s="82">
        <v>0</v>
      </c>
      <c r="E115" s="82">
        <v>2878634.2659999998</v>
      </c>
      <c r="F115" s="82">
        <v>0</v>
      </c>
      <c r="G115" s="82">
        <v>0</v>
      </c>
    </row>
    <row r="116" spans="2:7" ht="15" customHeight="1">
      <c r="B116" s="80" t="s">
        <v>107</v>
      </c>
      <c r="C116" s="82">
        <v>0</v>
      </c>
      <c r="D116" s="82">
        <v>0</v>
      </c>
      <c r="E116" s="82">
        <v>0</v>
      </c>
      <c r="F116" s="82">
        <v>0</v>
      </c>
      <c r="G116" s="82">
        <v>0</v>
      </c>
    </row>
    <row r="117" spans="2:7" ht="15" customHeight="1">
      <c r="B117" s="80" t="s">
        <v>108</v>
      </c>
      <c r="C117" s="82">
        <v>0</v>
      </c>
      <c r="D117" s="82">
        <v>0</v>
      </c>
      <c r="E117" s="82">
        <v>0</v>
      </c>
      <c r="F117" s="82">
        <v>0</v>
      </c>
      <c r="G117" s="82">
        <v>0</v>
      </c>
    </row>
    <row r="118" spans="2:7" ht="15" customHeight="1">
      <c r="B118" s="80" t="s">
        <v>144</v>
      </c>
      <c r="C118" s="82">
        <v>0</v>
      </c>
      <c r="D118" s="82">
        <v>0</v>
      </c>
      <c r="E118" s="82">
        <v>0</v>
      </c>
      <c r="F118" s="82">
        <v>0</v>
      </c>
      <c r="G118" s="82">
        <v>0</v>
      </c>
    </row>
    <row r="119" spans="2:7" ht="15" customHeight="1">
      <c r="B119" s="80" t="s">
        <v>145</v>
      </c>
      <c r="C119" s="82">
        <v>0</v>
      </c>
      <c r="D119" s="82">
        <v>0</v>
      </c>
      <c r="E119" s="82">
        <v>0</v>
      </c>
      <c r="F119" s="82">
        <v>0</v>
      </c>
      <c r="G119" s="82">
        <v>0</v>
      </c>
    </row>
    <row r="120" spans="2:7" ht="15" customHeight="1">
      <c r="B120" s="80" t="s">
        <v>20</v>
      </c>
      <c r="C120" s="82">
        <v>0</v>
      </c>
      <c r="D120" s="82">
        <v>0</v>
      </c>
      <c r="E120" s="82">
        <v>0</v>
      </c>
      <c r="F120" s="82">
        <v>0</v>
      </c>
      <c r="G120" s="82">
        <v>0</v>
      </c>
    </row>
    <row r="121" spans="2:7" ht="15" customHeight="1">
      <c r="B121" s="80" t="s">
        <v>21</v>
      </c>
      <c r="C121" s="82">
        <v>0</v>
      </c>
      <c r="D121" s="82">
        <v>0</v>
      </c>
      <c r="E121" s="82">
        <v>0</v>
      </c>
      <c r="F121" s="82">
        <v>0</v>
      </c>
      <c r="G121" s="82">
        <v>0</v>
      </c>
    </row>
    <row r="122" spans="2:7" ht="15" customHeight="1">
      <c r="B122" s="84" t="s">
        <v>3</v>
      </c>
      <c r="C122" s="86">
        <f>SUM(C114:C121)</f>
        <v>286954.3</v>
      </c>
      <c r="D122" s="86">
        <f t="shared" ref="D122" si="35">SUM(D114:D121)</f>
        <v>407060.99400000001</v>
      </c>
      <c r="E122" s="86">
        <f t="shared" ref="E122" si="36">SUM(E114:E121)</f>
        <v>3441530.5519999997</v>
      </c>
      <c r="F122" s="86">
        <f t="shared" ref="F122" si="37">SUM(F114:F121)</f>
        <v>61.610999999999997</v>
      </c>
      <c r="G122" s="86">
        <f t="shared" ref="G122" si="38">SUM(G114:G121)</f>
        <v>391819.8</v>
      </c>
    </row>
    <row r="123" spans="2:7" ht="15" customHeight="1"/>
    <row r="124" spans="2:7" ht="45" customHeight="1" thickBot="1">
      <c r="B124" s="90" t="s">
        <v>248</v>
      </c>
      <c r="C124" s="90" t="s">
        <v>146</v>
      </c>
      <c r="D124" s="90" t="s">
        <v>147</v>
      </c>
      <c r="E124" s="90" t="s">
        <v>249</v>
      </c>
      <c r="F124" s="90" t="s">
        <v>2</v>
      </c>
      <c r="G124" s="90" t="s">
        <v>148</v>
      </c>
    </row>
    <row r="125" spans="2:7" ht="15" customHeight="1" thickTop="1">
      <c r="B125" s="89" t="s">
        <v>136</v>
      </c>
      <c r="C125" s="14">
        <v>0</v>
      </c>
      <c r="D125" s="14">
        <v>0</v>
      </c>
      <c r="E125" s="14">
        <v>0</v>
      </c>
      <c r="F125" s="14">
        <v>1228.3420000000001</v>
      </c>
      <c r="G125" s="14">
        <v>0</v>
      </c>
    </row>
    <row r="126" spans="2:7" ht="15" customHeight="1">
      <c r="B126" s="80" t="s">
        <v>109</v>
      </c>
      <c r="C126" s="82">
        <v>0</v>
      </c>
      <c r="D126" s="82">
        <v>61962</v>
      </c>
      <c r="E126" s="82">
        <v>2011370</v>
      </c>
      <c r="F126" s="82">
        <v>0</v>
      </c>
      <c r="G126" s="82">
        <v>61962</v>
      </c>
    </row>
    <row r="127" spans="2:7" ht="15" customHeight="1">
      <c r="B127" s="80" t="s">
        <v>107</v>
      </c>
      <c r="C127" s="82">
        <v>0</v>
      </c>
      <c r="D127" s="82">
        <v>0</v>
      </c>
      <c r="E127" s="82">
        <v>0</v>
      </c>
      <c r="F127" s="82">
        <v>0</v>
      </c>
      <c r="G127" s="82">
        <v>0</v>
      </c>
    </row>
    <row r="128" spans="2:7" ht="15" customHeight="1">
      <c r="B128" s="80" t="s">
        <v>108</v>
      </c>
      <c r="C128" s="82">
        <v>0</v>
      </c>
      <c r="D128" s="82">
        <v>0</v>
      </c>
      <c r="E128" s="82">
        <v>0</v>
      </c>
      <c r="F128" s="82">
        <v>0</v>
      </c>
      <c r="G128" s="82">
        <v>0</v>
      </c>
    </row>
    <row r="129" spans="2:7" ht="15" customHeight="1">
      <c r="B129" s="80" t="s">
        <v>144</v>
      </c>
      <c r="C129" s="82">
        <v>0</v>
      </c>
      <c r="D129" s="82">
        <v>0</v>
      </c>
      <c r="E129" s="82">
        <v>0</v>
      </c>
      <c r="F129" s="82">
        <v>0</v>
      </c>
      <c r="G129" s="82">
        <v>0</v>
      </c>
    </row>
    <row r="130" spans="2:7" ht="15" customHeight="1">
      <c r="B130" s="80" t="s">
        <v>145</v>
      </c>
      <c r="C130" s="82">
        <v>0</v>
      </c>
      <c r="D130" s="82">
        <v>0</v>
      </c>
      <c r="E130" s="82">
        <v>247804.78099999999</v>
      </c>
      <c r="F130" s="82">
        <v>0</v>
      </c>
      <c r="G130" s="82">
        <v>0</v>
      </c>
    </row>
    <row r="131" spans="2:7" ht="15" customHeight="1">
      <c r="B131" s="80" t="s">
        <v>20</v>
      </c>
      <c r="C131" s="82">
        <v>0</v>
      </c>
      <c r="D131" s="82">
        <v>0</v>
      </c>
      <c r="E131" s="82">
        <v>729349.74199999997</v>
      </c>
      <c r="F131" s="82">
        <v>0</v>
      </c>
      <c r="G131" s="82">
        <v>0</v>
      </c>
    </row>
    <row r="132" spans="2:7" ht="15" customHeight="1">
      <c r="B132" s="80" t="s">
        <v>21</v>
      </c>
      <c r="C132" s="82">
        <v>0</v>
      </c>
      <c r="D132" s="82">
        <v>0</v>
      </c>
      <c r="E132" s="82">
        <v>0</v>
      </c>
      <c r="F132" s="82">
        <v>0</v>
      </c>
      <c r="G132" s="82">
        <v>0</v>
      </c>
    </row>
    <row r="133" spans="2:7">
      <c r="B133" s="84" t="s">
        <v>3</v>
      </c>
      <c r="C133" s="86">
        <f>SUM(C125:C132)</f>
        <v>0</v>
      </c>
      <c r="D133" s="86">
        <f t="shared" ref="D133" si="39">SUM(D125:D132)</f>
        <v>61962</v>
      </c>
      <c r="E133" s="86">
        <f t="shared" ref="E133" si="40">SUM(E125:E132)</f>
        <v>2988524.523</v>
      </c>
      <c r="F133" s="86">
        <f t="shared" ref="F133" si="41">SUM(F125:F132)</f>
        <v>1228.3420000000001</v>
      </c>
      <c r="G133" s="86">
        <f t="shared" ref="G133" si="42">SUM(G125:G132)</f>
        <v>61962</v>
      </c>
    </row>
    <row r="135" spans="2:7">
      <c r="B135" s="91" t="s">
        <v>229</v>
      </c>
    </row>
    <row r="136" spans="2:7">
      <c r="B136" s="92" t="s">
        <v>228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1:K330"/>
  <sheetViews>
    <sheetView showGridLines="0" workbookViewId="0">
      <selection activeCell="J84" sqref="J84"/>
    </sheetView>
  </sheetViews>
  <sheetFormatPr defaultRowHeight="12.75"/>
  <cols>
    <col min="1" max="1" width="9.140625" style="145"/>
    <col min="2" max="2" width="29.42578125" style="145" customWidth="1"/>
    <col min="3" max="3" width="24.7109375" style="145" customWidth="1"/>
    <col min="4" max="4" width="12.7109375" style="164" customWidth="1"/>
    <col min="5" max="5" width="27.140625" style="145" customWidth="1"/>
    <col min="6" max="6" width="24.7109375" style="164" customWidth="1"/>
    <col min="7" max="7" width="24.7109375" style="145" customWidth="1"/>
    <col min="8" max="8" width="12.7109375" style="145" customWidth="1"/>
    <col min="9" max="9" width="12.7109375" style="207" customWidth="1"/>
    <col min="10" max="16384" width="9.140625" style="145"/>
  </cols>
  <sheetData>
    <row r="1" spans="2:9" ht="15" customHeight="1">
      <c r="C1" s="163"/>
      <c r="D1" s="93"/>
    </row>
    <row r="2" spans="2:9" ht="15" customHeight="1">
      <c r="B2" s="146" t="s">
        <v>1485</v>
      </c>
      <c r="C2" s="163"/>
      <c r="D2" s="93"/>
    </row>
    <row r="3" spans="2:9" ht="30" customHeight="1">
      <c r="B3" s="115" t="s">
        <v>181</v>
      </c>
      <c r="C3" s="115" t="s">
        <v>182</v>
      </c>
      <c r="D3" s="115" t="s">
        <v>183</v>
      </c>
      <c r="E3" s="115" t="s">
        <v>184</v>
      </c>
      <c r="F3" s="115" t="s">
        <v>185</v>
      </c>
      <c r="G3" s="115" t="s">
        <v>27</v>
      </c>
      <c r="H3" s="115" t="s">
        <v>30</v>
      </c>
      <c r="I3" s="208" t="s">
        <v>128</v>
      </c>
    </row>
    <row r="4" spans="2:9" ht="15" customHeight="1">
      <c r="B4" s="118" t="s">
        <v>1494</v>
      </c>
      <c r="C4" s="118" t="s">
        <v>1491</v>
      </c>
      <c r="D4" s="130">
        <v>321533555</v>
      </c>
      <c r="E4" s="118" t="s">
        <v>1493</v>
      </c>
      <c r="F4" s="118" t="s">
        <v>1307</v>
      </c>
      <c r="G4" s="118" t="s">
        <v>1492</v>
      </c>
      <c r="H4" s="130" t="s">
        <v>2843</v>
      </c>
      <c r="I4" s="94">
        <v>7.65</v>
      </c>
    </row>
    <row r="5" spans="2:9" ht="15" customHeight="1">
      <c r="B5" s="118" t="s">
        <v>1494</v>
      </c>
      <c r="C5" s="118" t="s">
        <v>1491</v>
      </c>
      <c r="D5" s="130">
        <v>321533555</v>
      </c>
      <c r="E5" s="118" t="s">
        <v>1493</v>
      </c>
      <c r="F5" s="118" t="s">
        <v>1307</v>
      </c>
      <c r="G5" s="118" t="s">
        <v>1492</v>
      </c>
      <c r="H5" s="130" t="s">
        <v>2843</v>
      </c>
      <c r="I5" s="94">
        <v>0.87</v>
      </c>
    </row>
    <row r="6" spans="2:9">
      <c r="B6" s="118" t="s">
        <v>1507</v>
      </c>
      <c r="C6" s="118" t="s">
        <v>1503</v>
      </c>
      <c r="D6" s="130">
        <v>320100104</v>
      </c>
      <c r="E6" s="118" t="s">
        <v>1223</v>
      </c>
      <c r="F6" s="118" t="s">
        <v>1223</v>
      </c>
      <c r="G6" s="118" t="s">
        <v>1492</v>
      </c>
      <c r="H6" s="130" t="s">
        <v>2843</v>
      </c>
      <c r="I6" s="94">
        <v>0.8</v>
      </c>
    </row>
    <row r="7" spans="2:9" ht="15" customHeight="1">
      <c r="B7" s="118" t="s">
        <v>1510</v>
      </c>
      <c r="C7" s="118" t="s">
        <v>1509</v>
      </c>
      <c r="D7" s="130">
        <v>320605027</v>
      </c>
      <c r="E7" s="118" t="s">
        <v>1287</v>
      </c>
      <c r="F7" s="118" t="s">
        <v>1287</v>
      </c>
      <c r="G7" s="118" t="s">
        <v>1492</v>
      </c>
      <c r="H7" s="130" t="s">
        <v>2843</v>
      </c>
      <c r="I7" s="94">
        <v>6</v>
      </c>
    </row>
    <row r="8" spans="2:9" ht="38.25">
      <c r="B8" s="118" t="s">
        <v>2840</v>
      </c>
      <c r="C8" s="118" t="s">
        <v>2841</v>
      </c>
      <c r="D8" s="130">
        <v>320303924</v>
      </c>
      <c r="E8" s="118" t="s">
        <v>2842</v>
      </c>
      <c r="F8" s="118" t="s">
        <v>1219</v>
      </c>
      <c r="G8" s="118" t="s">
        <v>2844</v>
      </c>
      <c r="H8" s="130" t="s">
        <v>2843</v>
      </c>
      <c r="I8" s="94">
        <v>0.1</v>
      </c>
    </row>
    <row r="9" spans="2:9" ht="15" customHeight="1">
      <c r="B9" s="118" t="s">
        <v>2852</v>
      </c>
      <c r="C9" s="118" t="s">
        <v>2853</v>
      </c>
      <c r="D9" s="130">
        <v>321226311</v>
      </c>
      <c r="E9" s="118" t="s">
        <v>299</v>
      </c>
      <c r="F9" s="118" t="s">
        <v>299</v>
      </c>
      <c r="G9" s="118" t="s">
        <v>1492</v>
      </c>
      <c r="H9" s="130" t="s">
        <v>2843</v>
      </c>
      <c r="I9" s="94">
        <v>0.8</v>
      </c>
    </row>
    <row r="10" spans="2:9" ht="30" customHeight="1">
      <c r="B10" s="118" t="s">
        <v>2855</v>
      </c>
      <c r="C10" s="118" t="s">
        <v>2853</v>
      </c>
      <c r="D10" s="130">
        <v>321226311</v>
      </c>
      <c r="E10" s="118" t="s">
        <v>299</v>
      </c>
      <c r="F10" s="118" t="s">
        <v>299</v>
      </c>
      <c r="G10" s="118" t="s">
        <v>1492</v>
      </c>
      <c r="H10" s="130" t="s">
        <v>2843</v>
      </c>
      <c r="I10" s="94">
        <v>1.4</v>
      </c>
    </row>
    <row r="11" spans="2:9" ht="15" customHeight="1">
      <c r="B11" s="118" t="s">
        <v>2856</v>
      </c>
      <c r="C11" s="118" t="s">
        <v>2853</v>
      </c>
      <c r="D11" s="130">
        <v>321226311</v>
      </c>
      <c r="E11" s="118" t="s">
        <v>2865</v>
      </c>
      <c r="F11" s="118" t="s">
        <v>2865</v>
      </c>
      <c r="G11" s="118" t="s">
        <v>1492</v>
      </c>
      <c r="H11" s="130" t="s">
        <v>2843</v>
      </c>
      <c r="I11" s="94">
        <v>2.2000000000000002</v>
      </c>
    </row>
    <row r="12" spans="2:9" ht="15" customHeight="1">
      <c r="B12" s="118" t="s">
        <v>2857</v>
      </c>
      <c r="C12" s="118" t="s">
        <v>2853</v>
      </c>
      <c r="D12" s="130">
        <v>321226311</v>
      </c>
      <c r="E12" s="118" t="s">
        <v>1358</v>
      </c>
      <c r="F12" s="118" t="s">
        <v>1358</v>
      </c>
      <c r="G12" s="118" t="s">
        <v>1492</v>
      </c>
      <c r="H12" s="130" t="s">
        <v>2843</v>
      </c>
      <c r="I12" s="94">
        <v>0.8</v>
      </c>
    </row>
    <row r="13" spans="2:9" ht="15" customHeight="1">
      <c r="B13" s="118" t="s">
        <v>2858</v>
      </c>
      <c r="C13" s="118" t="s">
        <v>2853</v>
      </c>
      <c r="D13" s="130">
        <v>321226311</v>
      </c>
      <c r="E13" s="118" t="s">
        <v>304</v>
      </c>
      <c r="F13" s="118" t="s">
        <v>304</v>
      </c>
      <c r="G13" s="118" t="s">
        <v>1492</v>
      </c>
      <c r="H13" s="130" t="s">
        <v>2843</v>
      </c>
      <c r="I13" s="94">
        <v>1.2</v>
      </c>
    </row>
    <row r="14" spans="2:9" ht="15" customHeight="1">
      <c r="B14" s="118" t="s">
        <v>2859</v>
      </c>
      <c r="C14" s="118" t="s">
        <v>2853</v>
      </c>
      <c r="D14" s="130">
        <v>321226311</v>
      </c>
      <c r="E14" s="118" t="s">
        <v>1298</v>
      </c>
      <c r="F14" s="118" t="s">
        <v>1298</v>
      </c>
      <c r="G14" s="118" t="s">
        <v>1492</v>
      </c>
      <c r="H14" s="130" t="s">
        <v>2843</v>
      </c>
      <c r="I14" s="94">
        <v>0.5</v>
      </c>
    </row>
    <row r="15" spans="2:9" ht="15" customHeight="1">
      <c r="B15" s="118" t="s">
        <v>2860</v>
      </c>
      <c r="C15" s="118" t="s">
        <v>2853</v>
      </c>
      <c r="D15" s="130">
        <v>321226311</v>
      </c>
      <c r="E15" s="118" t="s">
        <v>469</v>
      </c>
      <c r="F15" s="118" t="s">
        <v>469</v>
      </c>
      <c r="G15" s="118" t="s">
        <v>1492</v>
      </c>
      <c r="H15" s="130" t="s">
        <v>2843</v>
      </c>
      <c r="I15" s="94">
        <v>1.54</v>
      </c>
    </row>
    <row r="16" spans="2:9">
      <c r="B16" s="118" t="s">
        <v>2861</v>
      </c>
      <c r="C16" s="118" t="s">
        <v>2853</v>
      </c>
      <c r="D16" s="130">
        <v>321226311</v>
      </c>
      <c r="E16" s="118" t="s">
        <v>295</v>
      </c>
      <c r="F16" s="118" t="s">
        <v>295</v>
      </c>
      <c r="G16" s="118" t="s">
        <v>1492</v>
      </c>
      <c r="H16" s="130" t="s">
        <v>2843</v>
      </c>
      <c r="I16" s="94">
        <v>0.2</v>
      </c>
    </row>
    <row r="17" spans="2:11">
      <c r="B17" s="118" t="s">
        <v>2863</v>
      </c>
      <c r="C17" s="118" t="s">
        <v>2853</v>
      </c>
      <c r="D17" s="130">
        <v>321226311</v>
      </c>
      <c r="E17" s="118" t="s">
        <v>294</v>
      </c>
      <c r="F17" s="118" t="s">
        <v>294</v>
      </c>
      <c r="G17" s="118" t="s">
        <v>1492</v>
      </c>
      <c r="H17" s="130" t="s">
        <v>2864</v>
      </c>
      <c r="I17" s="94">
        <v>5</v>
      </c>
    </row>
    <row r="18" spans="2:11">
      <c r="B18" s="118" t="s">
        <v>2903</v>
      </c>
      <c r="C18" s="118" t="s">
        <v>2901</v>
      </c>
      <c r="D18" s="130">
        <v>320101970</v>
      </c>
      <c r="E18" s="118" t="s">
        <v>2058</v>
      </c>
      <c r="F18" s="118" t="s">
        <v>2902</v>
      </c>
      <c r="G18" s="118" t="s">
        <v>1492</v>
      </c>
      <c r="H18" s="130" t="s">
        <v>2843</v>
      </c>
      <c r="I18" s="94">
        <v>0.75</v>
      </c>
    </row>
    <row r="19" spans="2:11">
      <c r="B19" s="118" t="s">
        <v>2913</v>
      </c>
      <c r="C19" s="118" t="s">
        <v>2914</v>
      </c>
      <c r="D19" s="130">
        <v>321118873</v>
      </c>
      <c r="E19" s="118" t="s">
        <v>294</v>
      </c>
      <c r="F19" s="118" t="s">
        <v>2915</v>
      </c>
      <c r="G19" s="118" t="s">
        <v>2844</v>
      </c>
      <c r="H19" s="130" t="s">
        <v>1471</v>
      </c>
      <c r="I19" s="94">
        <v>0</v>
      </c>
    </row>
    <row r="20" spans="2:11">
      <c r="B20" s="118" t="s">
        <v>2916</v>
      </c>
      <c r="C20" s="118" t="s">
        <v>2914</v>
      </c>
      <c r="D20" s="130">
        <v>321118873</v>
      </c>
      <c r="E20" s="118" t="s">
        <v>2917</v>
      </c>
      <c r="F20" s="118" t="s">
        <v>2918</v>
      </c>
      <c r="G20" s="118" t="s">
        <v>2844</v>
      </c>
      <c r="H20" s="130" t="s">
        <v>1471</v>
      </c>
      <c r="I20" s="94">
        <v>0</v>
      </c>
    </row>
    <row r="21" spans="2:11" ht="25.5">
      <c r="B21" s="118" t="s">
        <v>2919</v>
      </c>
      <c r="C21" s="118" t="s">
        <v>2920</v>
      </c>
      <c r="D21" s="130">
        <v>320103070</v>
      </c>
      <c r="E21" s="118" t="s">
        <v>2919</v>
      </c>
      <c r="F21" s="118" t="s">
        <v>304</v>
      </c>
      <c r="G21" s="118" t="s">
        <v>2921</v>
      </c>
      <c r="H21" s="147" t="s">
        <v>2843</v>
      </c>
      <c r="I21" s="94">
        <v>5.0140000000000002</v>
      </c>
    </row>
    <row r="22" spans="2:11" ht="25.5">
      <c r="B22" s="118" t="s">
        <v>2922</v>
      </c>
      <c r="C22" s="118" t="s">
        <v>2920</v>
      </c>
      <c r="D22" s="130">
        <v>320103070</v>
      </c>
      <c r="E22" s="118" t="s">
        <v>2922</v>
      </c>
      <c r="F22" s="118" t="s">
        <v>304</v>
      </c>
      <c r="G22" s="118" t="s">
        <v>2921</v>
      </c>
      <c r="H22" s="147" t="s">
        <v>2843</v>
      </c>
      <c r="I22" s="94">
        <v>0.1</v>
      </c>
    </row>
    <row r="23" spans="2:11" ht="25.5">
      <c r="B23" s="147" t="s">
        <v>2923</v>
      </c>
      <c r="C23" s="147" t="s">
        <v>2920</v>
      </c>
      <c r="D23" s="130">
        <v>320103070</v>
      </c>
      <c r="E23" s="147" t="s">
        <v>2923</v>
      </c>
      <c r="F23" s="118" t="s">
        <v>304</v>
      </c>
      <c r="G23" s="118" t="s">
        <v>1497</v>
      </c>
      <c r="H23" s="147" t="s">
        <v>2843</v>
      </c>
      <c r="I23" s="209">
        <v>0.1</v>
      </c>
    </row>
    <row r="24" spans="2:11" ht="25.5">
      <c r="B24" s="147" t="s">
        <v>2924</v>
      </c>
      <c r="C24" s="147" t="s">
        <v>2920</v>
      </c>
      <c r="D24" s="130">
        <v>320103070</v>
      </c>
      <c r="E24" s="147" t="s">
        <v>2924</v>
      </c>
      <c r="F24" s="118" t="s">
        <v>304</v>
      </c>
      <c r="G24" s="118" t="s">
        <v>1497</v>
      </c>
      <c r="H24" s="147" t="s">
        <v>2843</v>
      </c>
      <c r="I24" s="209">
        <v>0.97399999999999998</v>
      </c>
    </row>
    <row r="25" spans="2:11" ht="25.5">
      <c r="B25" s="147" t="s">
        <v>2925</v>
      </c>
      <c r="C25" s="147" t="s">
        <v>2920</v>
      </c>
      <c r="D25" s="130">
        <v>320103070</v>
      </c>
      <c r="E25" s="147" t="s">
        <v>2925</v>
      </c>
      <c r="F25" s="118" t="s">
        <v>304</v>
      </c>
      <c r="G25" s="118" t="s">
        <v>1497</v>
      </c>
      <c r="H25" s="147" t="s">
        <v>2843</v>
      </c>
      <c r="I25" s="209">
        <v>0.1</v>
      </c>
    </row>
    <row r="26" spans="2:11" ht="25.5">
      <c r="B26" s="147" t="s">
        <v>2926</v>
      </c>
      <c r="C26" s="147" t="s">
        <v>2920</v>
      </c>
      <c r="D26" s="130">
        <v>320103070</v>
      </c>
      <c r="E26" s="147" t="s">
        <v>2926</v>
      </c>
      <c r="F26" s="118" t="s">
        <v>304</v>
      </c>
      <c r="G26" s="118" t="s">
        <v>1497</v>
      </c>
      <c r="H26" s="147" t="s">
        <v>2843</v>
      </c>
      <c r="I26" s="209">
        <v>0.2</v>
      </c>
    </row>
    <row r="27" spans="2:11" ht="33.75" customHeight="1">
      <c r="B27" s="147" t="s">
        <v>2927</v>
      </c>
      <c r="C27" s="147" t="s">
        <v>2920</v>
      </c>
      <c r="D27" s="147">
        <v>320103070</v>
      </c>
      <c r="E27" s="147" t="s">
        <v>2927</v>
      </c>
      <c r="F27" s="147" t="s">
        <v>304</v>
      </c>
      <c r="G27" s="118" t="s">
        <v>1497</v>
      </c>
      <c r="H27" s="147" t="s">
        <v>2843</v>
      </c>
      <c r="I27" s="209">
        <v>0.04</v>
      </c>
      <c r="K27" s="111" t="s">
        <v>229</v>
      </c>
    </row>
    <row r="28" spans="2:11" ht="51">
      <c r="B28" s="147" t="s">
        <v>2943</v>
      </c>
      <c r="C28" s="147" t="s">
        <v>2944</v>
      </c>
      <c r="D28" s="147">
        <v>320911720</v>
      </c>
      <c r="E28" s="147" t="s">
        <v>2943</v>
      </c>
      <c r="F28" s="147" t="s">
        <v>2945</v>
      </c>
      <c r="G28" s="118" t="s">
        <v>1497</v>
      </c>
      <c r="H28" s="147" t="s">
        <v>2843</v>
      </c>
      <c r="I28" s="209">
        <v>0.16600000000000001</v>
      </c>
      <c r="K28" s="109" t="s">
        <v>230</v>
      </c>
    </row>
    <row r="29" spans="2:11">
      <c r="B29" s="147" t="s">
        <v>2954</v>
      </c>
      <c r="C29" s="147" t="s">
        <v>2951</v>
      </c>
      <c r="D29" s="147">
        <v>320101175</v>
      </c>
      <c r="E29" s="147" t="s">
        <v>287</v>
      </c>
      <c r="F29" s="147" t="s">
        <v>287</v>
      </c>
      <c r="G29" s="118" t="s">
        <v>1492</v>
      </c>
      <c r="H29" s="130" t="s">
        <v>2864</v>
      </c>
      <c r="I29" s="209">
        <v>0.183</v>
      </c>
    </row>
    <row r="30" spans="2:11">
      <c r="B30" s="147" t="s">
        <v>2952</v>
      </c>
      <c r="C30" s="147" t="s">
        <v>2951</v>
      </c>
      <c r="D30" s="147">
        <v>320101175</v>
      </c>
      <c r="E30" s="147" t="s">
        <v>287</v>
      </c>
      <c r="F30" s="147" t="s">
        <v>287</v>
      </c>
      <c r="G30" s="118" t="s">
        <v>1492</v>
      </c>
      <c r="H30" s="130" t="s">
        <v>2864</v>
      </c>
      <c r="I30" s="209">
        <v>9.2999999999999999E-2</v>
      </c>
    </row>
    <row r="31" spans="2:11">
      <c r="B31" s="147" t="s">
        <v>2953</v>
      </c>
      <c r="C31" s="147" t="s">
        <v>2951</v>
      </c>
      <c r="D31" s="147">
        <v>320101175</v>
      </c>
      <c r="E31" s="147" t="s">
        <v>287</v>
      </c>
      <c r="F31" s="147" t="s">
        <v>287</v>
      </c>
      <c r="G31" s="118" t="s">
        <v>1492</v>
      </c>
      <c r="H31" s="130" t="s">
        <v>2864</v>
      </c>
      <c r="I31" s="209">
        <v>0.28599999999999998</v>
      </c>
    </row>
    <row r="32" spans="2:11" ht="25.5">
      <c r="B32" s="147" t="s">
        <v>2965</v>
      </c>
      <c r="C32" s="147" t="s">
        <v>2964</v>
      </c>
      <c r="D32" s="147">
        <v>320202460</v>
      </c>
      <c r="E32" s="147" t="s">
        <v>286</v>
      </c>
      <c r="F32" s="147" t="s">
        <v>1644</v>
      </c>
      <c r="G32" s="118" t="s">
        <v>1497</v>
      </c>
      <c r="H32" s="147" t="s">
        <v>2843</v>
      </c>
      <c r="I32" s="209">
        <v>0.14499999999999999</v>
      </c>
    </row>
    <row r="33" spans="2:9" ht="89.25">
      <c r="B33" s="147" t="s">
        <v>2988</v>
      </c>
      <c r="C33" s="147" t="s">
        <v>2979</v>
      </c>
      <c r="D33" s="147">
        <v>320101611</v>
      </c>
      <c r="E33" s="147" t="s">
        <v>2980</v>
      </c>
      <c r="F33" s="147" t="s">
        <v>2981</v>
      </c>
      <c r="G33" s="118" t="s">
        <v>1492</v>
      </c>
      <c r="H33" s="118" t="s">
        <v>2864</v>
      </c>
      <c r="I33" s="209">
        <v>15.893000000000001</v>
      </c>
    </row>
    <row r="34" spans="2:9" ht="89.25">
      <c r="B34" s="147" t="s">
        <v>2988</v>
      </c>
      <c r="C34" s="147" t="s">
        <v>2979</v>
      </c>
      <c r="D34" s="147">
        <v>320101611</v>
      </c>
      <c r="E34" s="147" t="s">
        <v>2980</v>
      </c>
      <c r="F34" s="147" t="s">
        <v>2981</v>
      </c>
      <c r="G34" s="118" t="s">
        <v>1492</v>
      </c>
      <c r="H34" s="118" t="s">
        <v>2843</v>
      </c>
      <c r="I34" s="209">
        <v>2.6920000000000002</v>
      </c>
    </row>
    <row r="35" spans="2:9" ht="63.75">
      <c r="B35" s="147" t="s">
        <v>2988</v>
      </c>
      <c r="C35" s="147" t="s">
        <v>2979</v>
      </c>
      <c r="D35" s="130">
        <v>320101611</v>
      </c>
      <c r="E35" s="147" t="s">
        <v>2982</v>
      </c>
      <c r="F35" s="130" t="s">
        <v>2983</v>
      </c>
      <c r="G35" s="118" t="s">
        <v>1492</v>
      </c>
      <c r="H35" s="118" t="s">
        <v>2864</v>
      </c>
      <c r="I35" s="209">
        <v>21.36</v>
      </c>
    </row>
    <row r="36" spans="2:9" ht="63.75">
      <c r="B36" s="147" t="s">
        <v>2988</v>
      </c>
      <c r="C36" s="147" t="s">
        <v>2979</v>
      </c>
      <c r="D36" s="130">
        <v>320101611</v>
      </c>
      <c r="E36" s="147" t="s">
        <v>2982</v>
      </c>
      <c r="F36" s="130" t="s">
        <v>2983</v>
      </c>
      <c r="G36" s="118" t="s">
        <v>1492</v>
      </c>
      <c r="H36" s="118" t="s">
        <v>2843</v>
      </c>
      <c r="I36" s="209">
        <v>51.71</v>
      </c>
    </row>
    <row r="37" spans="2:9" ht="38.25">
      <c r="B37" s="147" t="s">
        <v>2988</v>
      </c>
      <c r="C37" s="147" t="s">
        <v>2979</v>
      </c>
      <c r="D37" s="130">
        <v>320101611</v>
      </c>
      <c r="E37" s="147" t="s">
        <v>2984</v>
      </c>
      <c r="F37" s="130" t="s">
        <v>2985</v>
      </c>
      <c r="G37" s="118" t="s">
        <v>1492</v>
      </c>
      <c r="H37" s="118" t="s">
        <v>2864</v>
      </c>
      <c r="I37" s="209">
        <v>0.78</v>
      </c>
    </row>
    <row r="38" spans="2:9" ht="38.25">
      <c r="B38" s="147" t="s">
        <v>2988</v>
      </c>
      <c r="C38" s="147" t="s">
        <v>2979</v>
      </c>
      <c r="D38" s="130">
        <v>320101611</v>
      </c>
      <c r="E38" s="147" t="s">
        <v>2984</v>
      </c>
      <c r="F38" s="130" t="s">
        <v>2985</v>
      </c>
      <c r="G38" s="118" t="s">
        <v>1492</v>
      </c>
      <c r="H38" s="118" t="s">
        <v>2843</v>
      </c>
      <c r="I38" s="209">
        <v>5.9050000000000002</v>
      </c>
    </row>
    <row r="39" spans="2:9" ht="38.25">
      <c r="B39" s="147" t="s">
        <v>2988</v>
      </c>
      <c r="C39" s="147" t="s">
        <v>2979</v>
      </c>
      <c r="D39" s="130">
        <v>320101611</v>
      </c>
      <c r="E39" s="147" t="s">
        <v>2986</v>
      </c>
      <c r="F39" s="130" t="s">
        <v>2987</v>
      </c>
      <c r="G39" s="118" t="s">
        <v>1492</v>
      </c>
      <c r="H39" s="118" t="s">
        <v>2864</v>
      </c>
      <c r="I39" s="209">
        <v>1.3919999999999999</v>
      </c>
    </row>
    <row r="40" spans="2:9" ht="38.25">
      <c r="B40" s="147" t="s">
        <v>2988</v>
      </c>
      <c r="C40" s="147" t="s">
        <v>2979</v>
      </c>
      <c r="D40" s="130">
        <v>320101611</v>
      </c>
      <c r="E40" s="147" t="s">
        <v>2986</v>
      </c>
      <c r="F40" s="130" t="s">
        <v>2987</v>
      </c>
      <c r="G40" s="118" t="s">
        <v>1492</v>
      </c>
      <c r="H40" s="118" t="s">
        <v>2843</v>
      </c>
      <c r="I40" s="209">
        <v>1.3979999999999999</v>
      </c>
    </row>
    <row r="41" spans="2:9" ht="25.5">
      <c r="B41" s="147" t="s">
        <v>467</v>
      </c>
      <c r="C41" s="147" t="s">
        <v>2994</v>
      </c>
      <c r="D41" s="130">
        <v>321219057</v>
      </c>
      <c r="E41" s="147" t="s">
        <v>467</v>
      </c>
      <c r="F41" s="130" t="s">
        <v>467</v>
      </c>
      <c r="G41" s="118" t="s">
        <v>1492</v>
      </c>
      <c r="H41" s="118" t="s">
        <v>2843</v>
      </c>
      <c r="I41" s="209">
        <v>2.0099999999999998</v>
      </c>
    </row>
    <row r="42" spans="2:9" ht="25.5">
      <c r="B42" s="147" t="s">
        <v>3005</v>
      </c>
      <c r="C42" s="147" t="s">
        <v>3005</v>
      </c>
      <c r="D42" s="130">
        <v>320101874</v>
      </c>
      <c r="E42" s="130" t="s">
        <v>3006</v>
      </c>
      <c r="F42" s="130" t="s">
        <v>3006</v>
      </c>
      <c r="G42" s="118" t="s">
        <v>1497</v>
      </c>
      <c r="H42" s="118" t="s">
        <v>2864</v>
      </c>
      <c r="I42" s="209">
        <v>1</v>
      </c>
    </row>
    <row r="43" spans="2:9">
      <c r="B43" s="147" t="s">
        <v>3015</v>
      </c>
      <c r="C43" s="147" t="s">
        <v>3015</v>
      </c>
      <c r="D43" s="130">
        <v>320203556</v>
      </c>
      <c r="E43" s="147" t="s">
        <v>3016</v>
      </c>
      <c r="F43" s="130" t="s">
        <v>3016</v>
      </c>
      <c r="G43" s="118" t="s">
        <v>1497</v>
      </c>
      <c r="H43" s="147" t="s">
        <v>3017</v>
      </c>
      <c r="I43" s="209">
        <v>3.5</v>
      </c>
    </row>
    <row r="44" spans="2:9">
      <c r="B44" s="147" t="s">
        <v>3036</v>
      </c>
      <c r="C44" s="147" t="s">
        <v>3035</v>
      </c>
      <c r="D44" s="130">
        <v>320101802</v>
      </c>
      <c r="E44" s="147" t="s">
        <v>3036</v>
      </c>
      <c r="F44" s="130" t="s">
        <v>3037</v>
      </c>
      <c r="G44" s="118" t="s">
        <v>1497</v>
      </c>
      <c r="H44" s="147" t="s">
        <v>2843</v>
      </c>
      <c r="I44" s="209">
        <v>0.02</v>
      </c>
    </row>
    <row r="45" spans="2:9">
      <c r="B45" s="147" t="s">
        <v>3038</v>
      </c>
      <c r="C45" s="147" t="s">
        <v>3035</v>
      </c>
      <c r="D45" s="130">
        <v>320101802</v>
      </c>
      <c r="E45" s="147" t="s">
        <v>3038</v>
      </c>
      <c r="F45" s="130" t="s">
        <v>1930</v>
      </c>
      <c r="G45" s="118" t="s">
        <v>1497</v>
      </c>
      <c r="H45" s="147" t="s">
        <v>2843</v>
      </c>
      <c r="I45" s="209">
        <v>0.57999999999999996</v>
      </c>
    </row>
    <row r="46" spans="2:9">
      <c r="B46" s="147" t="s">
        <v>3051</v>
      </c>
      <c r="C46" s="147" t="s">
        <v>3052</v>
      </c>
      <c r="D46" s="130">
        <v>320100448</v>
      </c>
      <c r="E46" s="147" t="s">
        <v>3053</v>
      </c>
      <c r="F46" s="130" t="s">
        <v>3053</v>
      </c>
      <c r="G46" s="118" t="s">
        <v>1492</v>
      </c>
      <c r="H46" s="147" t="s">
        <v>2843</v>
      </c>
      <c r="I46" s="209">
        <v>0.8</v>
      </c>
    </row>
    <row r="47" spans="2:9">
      <c r="B47" s="147" t="s">
        <v>3056</v>
      </c>
      <c r="C47" s="147" t="s">
        <v>3057</v>
      </c>
      <c r="D47" s="130">
        <v>320100150</v>
      </c>
      <c r="E47" s="147" t="s">
        <v>3058</v>
      </c>
      <c r="F47" s="145" t="s">
        <v>1302</v>
      </c>
      <c r="G47" s="147" t="s">
        <v>1497</v>
      </c>
      <c r="H47" s="147" t="s">
        <v>2864</v>
      </c>
      <c r="I47" s="209">
        <v>5.1559999999999997</v>
      </c>
    </row>
    <row r="48" spans="2:9" ht="140.25">
      <c r="B48" s="147" t="s">
        <v>3059</v>
      </c>
      <c r="C48" s="147" t="s">
        <v>3060</v>
      </c>
      <c r="D48" s="130">
        <v>320100308</v>
      </c>
      <c r="E48" s="147" t="s">
        <v>3061</v>
      </c>
      <c r="F48" s="130" t="s">
        <v>1303</v>
      </c>
      <c r="G48" s="147" t="s">
        <v>1497</v>
      </c>
      <c r="H48" s="147" t="s">
        <v>2864</v>
      </c>
      <c r="I48" s="209">
        <v>36.450000000000003</v>
      </c>
    </row>
    <row r="49" spans="2:9">
      <c r="B49" s="147" t="s">
        <v>3070</v>
      </c>
      <c r="C49" s="147" t="s">
        <v>3071</v>
      </c>
      <c r="D49" s="130">
        <v>320101155</v>
      </c>
      <c r="E49" s="147" t="s">
        <v>3072</v>
      </c>
      <c r="F49" s="130" t="s">
        <v>3073</v>
      </c>
      <c r="G49" s="147" t="s">
        <v>1497</v>
      </c>
      <c r="H49" s="147" t="s">
        <v>3017</v>
      </c>
      <c r="I49" s="209">
        <v>22.4</v>
      </c>
    </row>
    <row r="50" spans="2:9" ht="38.25">
      <c r="B50" s="147" t="s">
        <v>3089</v>
      </c>
      <c r="C50" s="147" t="s">
        <v>3090</v>
      </c>
      <c r="D50" s="130">
        <v>320202541</v>
      </c>
      <c r="E50" s="147" t="s">
        <v>3092</v>
      </c>
      <c r="F50" s="130" t="s">
        <v>3091</v>
      </c>
      <c r="G50" s="147" t="s">
        <v>1497</v>
      </c>
      <c r="H50" s="147" t="s">
        <v>2843</v>
      </c>
      <c r="I50" s="209">
        <v>0.1</v>
      </c>
    </row>
    <row r="51" spans="2:9">
      <c r="B51" s="147" t="s">
        <v>3094</v>
      </c>
      <c r="C51" s="147" t="s">
        <v>3095</v>
      </c>
      <c r="D51" s="130">
        <v>320103099</v>
      </c>
      <c r="E51" s="147" t="s">
        <v>3096</v>
      </c>
      <c r="F51" s="130" t="s">
        <v>3096</v>
      </c>
      <c r="G51" s="147" t="s">
        <v>1497</v>
      </c>
      <c r="H51" s="147" t="s">
        <v>2864</v>
      </c>
      <c r="I51" s="209">
        <v>0.4</v>
      </c>
    </row>
    <row r="52" spans="2:9">
      <c r="B52" s="147" t="s">
        <v>3094</v>
      </c>
      <c r="C52" s="147" t="s">
        <v>3095</v>
      </c>
      <c r="D52" s="130">
        <v>320103099</v>
      </c>
      <c r="E52" s="147" t="s">
        <v>1342</v>
      </c>
      <c r="F52" s="130" t="s">
        <v>1342</v>
      </c>
      <c r="G52" s="147" t="s">
        <v>1497</v>
      </c>
      <c r="H52" s="147" t="s">
        <v>2843</v>
      </c>
      <c r="I52" s="209">
        <v>0.25</v>
      </c>
    </row>
    <row r="53" spans="2:9">
      <c r="B53" s="147" t="s">
        <v>3094</v>
      </c>
      <c r="C53" s="147" t="s">
        <v>3097</v>
      </c>
      <c r="D53" s="130">
        <v>320807236</v>
      </c>
      <c r="E53" s="147" t="s">
        <v>1342</v>
      </c>
      <c r="F53" s="130" t="s">
        <v>1342</v>
      </c>
      <c r="G53" s="147" t="s">
        <v>1497</v>
      </c>
      <c r="H53" s="147" t="s">
        <v>2864</v>
      </c>
      <c r="I53" s="209">
        <v>0.48799999999999999</v>
      </c>
    </row>
    <row r="54" spans="2:9" ht="25.5">
      <c r="B54" s="147" t="s">
        <v>3098</v>
      </c>
      <c r="C54" s="147" t="s">
        <v>3099</v>
      </c>
      <c r="D54" s="130">
        <v>3201000062</v>
      </c>
      <c r="E54" s="147" t="s">
        <v>3100</v>
      </c>
      <c r="F54" s="130" t="s">
        <v>3101</v>
      </c>
      <c r="G54" s="147" t="s">
        <v>3108</v>
      </c>
      <c r="H54" s="147" t="s">
        <v>2843</v>
      </c>
      <c r="I54" s="209">
        <v>1E-3</v>
      </c>
    </row>
    <row r="55" spans="2:9" ht="25.5">
      <c r="B55" s="147" t="s">
        <v>3102</v>
      </c>
      <c r="C55" s="147" t="s">
        <v>3099</v>
      </c>
      <c r="D55" s="130">
        <v>3201000062</v>
      </c>
      <c r="E55" s="147" t="s">
        <v>3103</v>
      </c>
      <c r="F55" s="130" t="s">
        <v>3104</v>
      </c>
      <c r="G55" s="147" t="s">
        <v>3108</v>
      </c>
      <c r="H55" s="147" t="s">
        <v>2843</v>
      </c>
      <c r="I55" s="209">
        <v>1</v>
      </c>
    </row>
    <row r="56" spans="2:9" ht="25.5">
      <c r="B56" s="147" t="s">
        <v>3105</v>
      </c>
      <c r="C56" s="147" t="s">
        <v>3099</v>
      </c>
      <c r="D56" s="130">
        <v>3201000062</v>
      </c>
      <c r="E56" s="147" t="s">
        <v>3100</v>
      </c>
      <c r="F56" s="130" t="s">
        <v>3101</v>
      </c>
      <c r="G56" s="147" t="s">
        <v>3108</v>
      </c>
      <c r="H56" s="147" t="s">
        <v>2843</v>
      </c>
      <c r="I56" s="209">
        <v>0.7</v>
      </c>
    </row>
    <row r="57" spans="2:9" ht="25.5">
      <c r="B57" s="147" t="s">
        <v>3106</v>
      </c>
      <c r="C57" s="147" t="s">
        <v>3099</v>
      </c>
      <c r="D57" s="130">
        <v>3201000062</v>
      </c>
      <c r="E57" s="147" t="s">
        <v>3103</v>
      </c>
      <c r="F57" s="130" t="s">
        <v>3101</v>
      </c>
      <c r="G57" s="147" t="s">
        <v>3108</v>
      </c>
      <c r="H57" s="147" t="s">
        <v>2843</v>
      </c>
      <c r="I57" s="209">
        <v>0.3</v>
      </c>
    </row>
    <row r="58" spans="2:9" ht="25.5">
      <c r="B58" s="147" t="s">
        <v>3107</v>
      </c>
      <c r="C58" s="147" t="s">
        <v>3099</v>
      </c>
      <c r="D58" s="130">
        <v>3201000062</v>
      </c>
      <c r="E58" s="147" t="s">
        <v>3100</v>
      </c>
      <c r="F58" s="130" t="s">
        <v>3101</v>
      </c>
      <c r="G58" s="147" t="s">
        <v>3108</v>
      </c>
      <c r="H58" s="147" t="s">
        <v>2843</v>
      </c>
      <c r="I58" s="209">
        <v>0.1</v>
      </c>
    </row>
    <row r="59" spans="2:9">
      <c r="B59" s="147" t="s">
        <v>3158</v>
      </c>
      <c r="C59" s="147" t="s">
        <v>3159</v>
      </c>
      <c r="D59" s="176">
        <v>320907398</v>
      </c>
      <c r="E59" s="147" t="s">
        <v>3160</v>
      </c>
      <c r="F59" s="176" t="s">
        <v>3162</v>
      </c>
      <c r="G59" s="147" t="s">
        <v>1497</v>
      </c>
      <c r="H59" s="147" t="s">
        <v>2843</v>
      </c>
      <c r="I59" s="209">
        <v>0.24199999999999999</v>
      </c>
    </row>
    <row r="60" spans="2:9" ht="25.5">
      <c r="B60" s="147" t="s">
        <v>3166</v>
      </c>
      <c r="C60" s="147" t="s">
        <v>3164</v>
      </c>
      <c r="D60" s="176">
        <v>320202377</v>
      </c>
      <c r="E60" s="147" t="s">
        <v>290</v>
      </c>
      <c r="F60" s="176" t="s">
        <v>3165</v>
      </c>
      <c r="G60" s="147" t="s">
        <v>1497</v>
      </c>
      <c r="H60" s="147" t="s">
        <v>2843</v>
      </c>
      <c r="I60" s="209">
        <v>0.25</v>
      </c>
    </row>
    <row r="61" spans="2:9" ht="25.5">
      <c r="B61" s="147" t="s">
        <v>463</v>
      </c>
      <c r="C61" s="147" t="s">
        <v>3167</v>
      </c>
      <c r="D61" s="176">
        <v>320202166</v>
      </c>
      <c r="E61" s="379" t="s">
        <v>3170</v>
      </c>
      <c r="F61" s="176" t="s">
        <v>3168</v>
      </c>
      <c r="G61" s="147" t="s">
        <v>1497</v>
      </c>
      <c r="H61" s="147" t="s">
        <v>2843</v>
      </c>
      <c r="I61" s="209">
        <v>0.96199999999999997</v>
      </c>
    </row>
    <row r="62" spans="2:9" ht="25.5">
      <c r="B62" s="147" t="s">
        <v>463</v>
      </c>
      <c r="C62" s="147" t="s">
        <v>3167</v>
      </c>
      <c r="D62" s="176">
        <v>320202166</v>
      </c>
      <c r="E62" s="379"/>
      <c r="F62" s="176" t="s">
        <v>3169</v>
      </c>
      <c r="G62" s="147" t="s">
        <v>1492</v>
      </c>
      <c r="H62" s="147" t="s">
        <v>2843</v>
      </c>
      <c r="I62" s="209">
        <v>0.192</v>
      </c>
    </row>
    <row r="63" spans="2:9" ht="25.5">
      <c r="B63" s="147" t="s">
        <v>463</v>
      </c>
      <c r="C63" s="147" t="s">
        <v>3167</v>
      </c>
      <c r="D63" s="176">
        <v>320202166</v>
      </c>
      <c r="E63" s="379"/>
      <c r="F63" s="176" t="s">
        <v>3171</v>
      </c>
      <c r="G63" s="147" t="s">
        <v>1492</v>
      </c>
      <c r="H63" s="147" t="s">
        <v>2843</v>
      </c>
      <c r="I63" s="209">
        <v>3.5000000000000003E-2</v>
      </c>
    </row>
    <row r="64" spans="2:9">
      <c r="B64" s="147" t="s">
        <v>3181</v>
      </c>
      <c r="C64" s="147" t="s">
        <v>3182</v>
      </c>
      <c r="D64" s="176">
        <v>32010413</v>
      </c>
      <c r="E64" s="177" t="s">
        <v>295</v>
      </c>
      <c r="F64" s="176" t="s">
        <v>295</v>
      </c>
      <c r="G64" s="147" t="s">
        <v>1492</v>
      </c>
      <c r="H64" s="147" t="s">
        <v>2843</v>
      </c>
      <c r="I64" s="209">
        <v>4.91</v>
      </c>
    </row>
    <row r="65" spans="2:9">
      <c r="B65" s="147" t="s">
        <v>293</v>
      </c>
      <c r="C65" s="147" t="s">
        <v>3198</v>
      </c>
      <c r="D65" s="176">
        <v>320101253</v>
      </c>
      <c r="E65" s="177" t="s">
        <v>293</v>
      </c>
      <c r="F65" s="176" t="s">
        <v>293</v>
      </c>
      <c r="G65" s="147" t="s">
        <v>1497</v>
      </c>
      <c r="H65" s="147" t="s">
        <v>3017</v>
      </c>
      <c r="I65" s="209">
        <v>28.027999999999999</v>
      </c>
    </row>
    <row r="66" spans="2:9">
      <c r="B66" s="147" t="s">
        <v>293</v>
      </c>
      <c r="C66" s="147" t="s">
        <v>3198</v>
      </c>
      <c r="D66" s="176">
        <v>320101253</v>
      </c>
      <c r="E66" s="177" t="s">
        <v>293</v>
      </c>
      <c r="F66" s="176" t="s">
        <v>293</v>
      </c>
      <c r="G66" s="147" t="s">
        <v>1497</v>
      </c>
      <c r="H66" s="147" t="s">
        <v>2843</v>
      </c>
      <c r="I66" s="147">
        <v>0.3</v>
      </c>
    </row>
    <row r="67" spans="2:9">
      <c r="B67" s="147" t="s">
        <v>308</v>
      </c>
      <c r="C67" s="147" t="s">
        <v>3198</v>
      </c>
      <c r="D67" s="176">
        <v>320101253</v>
      </c>
      <c r="E67" s="177" t="s">
        <v>308</v>
      </c>
      <c r="F67" s="176" t="s">
        <v>308</v>
      </c>
      <c r="G67" s="147" t="s">
        <v>1497</v>
      </c>
      <c r="H67" s="147" t="s">
        <v>2843</v>
      </c>
      <c r="I67" s="209">
        <v>4</v>
      </c>
    </row>
    <row r="68" spans="2:9">
      <c r="B68" s="147" t="s">
        <v>3247</v>
      </c>
      <c r="C68" s="147" t="s">
        <v>3247</v>
      </c>
      <c r="D68" s="176">
        <v>321018396</v>
      </c>
      <c r="E68" s="177" t="s">
        <v>294</v>
      </c>
      <c r="F68" s="176" t="s">
        <v>294</v>
      </c>
      <c r="G68" s="147" t="s">
        <v>1497</v>
      </c>
      <c r="H68" s="147" t="s">
        <v>3017</v>
      </c>
      <c r="I68" s="209">
        <v>11.5</v>
      </c>
    </row>
    <row r="69" spans="2:9">
      <c r="B69" s="147" t="s">
        <v>3247</v>
      </c>
      <c r="C69" s="147" t="s">
        <v>3247</v>
      </c>
      <c r="D69" s="176">
        <v>321018396</v>
      </c>
      <c r="E69" s="177" t="s">
        <v>294</v>
      </c>
      <c r="F69" s="176" t="s">
        <v>294</v>
      </c>
      <c r="G69" s="147" t="s">
        <v>1497</v>
      </c>
      <c r="H69" s="147" t="s">
        <v>2864</v>
      </c>
      <c r="I69" s="209">
        <v>18.8</v>
      </c>
    </row>
    <row r="70" spans="2:9">
      <c r="B70" s="147" t="s">
        <v>3247</v>
      </c>
      <c r="C70" s="147" t="s">
        <v>3247</v>
      </c>
      <c r="D70" s="176">
        <v>321018396</v>
      </c>
      <c r="E70" s="177" t="s">
        <v>294</v>
      </c>
      <c r="F70" s="176" t="s">
        <v>294</v>
      </c>
      <c r="G70" s="147" t="s">
        <v>1497</v>
      </c>
      <c r="H70" s="147" t="s">
        <v>2843</v>
      </c>
      <c r="I70" s="209">
        <v>8.3000000000000007</v>
      </c>
    </row>
    <row r="71" spans="2:9" ht="25.5">
      <c r="B71" s="147" t="s">
        <v>3261</v>
      </c>
      <c r="C71" s="147" t="s">
        <v>3262</v>
      </c>
      <c r="D71" s="176">
        <v>320100750</v>
      </c>
      <c r="E71" s="177" t="s">
        <v>470</v>
      </c>
      <c r="F71" s="176" t="s">
        <v>470</v>
      </c>
      <c r="G71" s="147" t="s">
        <v>3264</v>
      </c>
      <c r="H71" s="147" t="s">
        <v>2843</v>
      </c>
      <c r="I71" s="209">
        <v>6.5529999999999999</v>
      </c>
    </row>
    <row r="72" spans="2:9">
      <c r="B72" s="147" t="s">
        <v>3266</v>
      </c>
      <c r="C72" s="147" t="s">
        <v>3267</v>
      </c>
      <c r="D72" s="176">
        <v>320100347</v>
      </c>
      <c r="E72" s="177" t="s">
        <v>300</v>
      </c>
      <c r="F72" s="176" t="s">
        <v>300</v>
      </c>
      <c r="G72" s="147" t="s">
        <v>1497</v>
      </c>
      <c r="H72" s="147" t="s">
        <v>2864</v>
      </c>
      <c r="I72" s="209">
        <v>7.0000000000000001E-3</v>
      </c>
    </row>
    <row r="73" spans="2:9" ht="25.5">
      <c r="B73" s="147" t="s">
        <v>3266</v>
      </c>
      <c r="C73" s="147" t="s">
        <v>3269</v>
      </c>
      <c r="D73" s="176">
        <v>320101878</v>
      </c>
      <c r="E73" s="177" t="s">
        <v>300</v>
      </c>
      <c r="F73" s="176" t="s">
        <v>3268</v>
      </c>
      <c r="G73" s="147" t="s">
        <v>1497</v>
      </c>
      <c r="H73" s="147" t="s">
        <v>2864</v>
      </c>
      <c r="I73" s="209">
        <v>10.103999999999999</v>
      </c>
    </row>
    <row r="74" spans="2:9" ht="25.5">
      <c r="B74" s="147" t="s">
        <v>3266</v>
      </c>
      <c r="C74" s="147" t="s">
        <v>3269</v>
      </c>
      <c r="D74" s="176">
        <v>320101878</v>
      </c>
      <c r="E74" s="177" t="s">
        <v>300</v>
      </c>
      <c r="F74" s="176" t="s">
        <v>3268</v>
      </c>
      <c r="G74" s="147" t="s">
        <v>1497</v>
      </c>
      <c r="H74" s="147" t="s">
        <v>2843</v>
      </c>
      <c r="I74" s="209">
        <v>6.59</v>
      </c>
    </row>
    <row r="75" spans="2:9">
      <c r="B75" s="147" t="s">
        <v>3275</v>
      </c>
      <c r="C75" s="147" t="s">
        <v>3276</v>
      </c>
      <c r="D75" s="176">
        <v>320101185</v>
      </c>
      <c r="E75" s="177" t="s">
        <v>3275</v>
      </c>
      <c r="F75" s="176" t="s">
        <v>3277</v>
      </c>
      <c r="G75" s="147" t="s">
        <v>1497</v>
      </c>
      <c r="H75" s="147" t="s">
        <v>2843</v>
      </c>
      <c r="I75" s="209">
        <v>2.6</v>
      </c>
    </row>
    <row r="76" spans="2:9">
      <c r="B76" s="147" t="s">
        <v>3282</v>
      </c>
      <c r="C76" s="147" t="s">
        <v>3280</v>
      </c>
      <c r="D76" s="176">
        <v>320203733</v>
      </c>
      <c r="E76" s="177" t="s">
        <v>308</v>
      </c>
      <c r="F76" s="176" t="s">
        <v>3281</v>
      </c>
      <c r="G76" s="147" t="s">
        <v>1497</v>
      </c>
      <c r="H76" s="147" t="s">
        <v>3017</v>
      </c>
      <c r="I76" s="209">
        <v>0.06</v>
      </c>
    </row>
    <row r="77" spans="2:9" ht="25.5">
      <c r="B77" s="147" t="s">
        <v>3289</v>
      </c>
      <c r="C77" s="147" t="s">
        <v>3290</v>
      </c>
      <c r="D77" s="176">
        <v>321018327</v>
      </c>
      <c r="E77" s="177" t="s">
        <v>3291</v>
      </c>
      <c r="F77" s="176" t="s">
        <v>471</v>
      </c>
      <c r="G77" s="147" t="s">
        <v>1492</v>
      </c>
      <c r="H77" s="147" t="s">
        <v>2843</v>
      </c>
      <c r="I77" s="209">
        <v>1.7689999999999999</v>
      </c>
    </row>
    <row r="78" spans="2:9" ht="25.5">
      <c r="B78" s="147" t="s">
        <v>3292</v>
      </c>
      <c r="C78" s="147" t="s">
        <v>3290</v>
      </c>
      <c r="D78" s="176">
        <v>321018327</v>
      </c>
      <c r="E78" s="177" t="s">
        <v>3293</v>
      </c>
      <c r="F78" s="176" t="s">
        <v>471</v>
      </c>
      <c r="G78" s="147" t="s">
        <v>1492</v>
      </c>
      <c r="H78" s="147" t="s">
        <v>2843</v>
      </c>
      <c r="I78" s="209">
        <v>2</v>
      </c>
    </row>
    <row r="79" spans="2:9" ht="25.5">
      <c r="B79" s="147" t="s">
        <v>464</v>
      </c>
      <c r="C79" s="147" t="s">
        <v>3327</v>
      </c>
      <c r="D79" s="176">
        <v>320202232</v>
      </c>
      <c r="E79" s="177" t="s">
        <v>3328</v>
      </c>
      <c r="F79" s="176" t="s">
        <v>464</v>
      </c>
      <c r="G79" s="147" t="s">
        <v>1492</v>
      </c>
      <c r="H79" s="147" t="s">
        <v>2843</v>
      </c>
      <c r="I79" s="209">
        <v>5.2</v>
      </c>
    </row>
    <row r="80" spans="2:9" ht="25.5">
      <c r="B80" s="147" t="s">
        <v>419</v>
      </c>
      <c r="C80" s="147" t="s">
        <v>3327</v>
      </c>
      <c r="D80" s="176">
        <v>320202232</v>
      </c>
      <c r="E80" s="177" t="s">
        <v>3330</v>
      </c>
      <c r="F80" s="176" t="s">
        <v>419</v>
      </c>
      <c r="G80" s="147" t="s">
        <v>1492</v>
      </c>
      <c r="H80" s="147" t="s">
        <v>2843</v>
      </c>
      <c r="I80" s="209">
        <v>0.05</v>
      </c>
    </row>
    <row r="81" spans="2:10" ht="25.5">
      <c r="B81" s="147" t="s">
        <v>3346</v>
      </c>
      <c r="C81" s="147" t="s">
        <v>3347</v>
      </c>
      <c r="D81" s="181">
        <v>320909212</v>
      </c>
      <c r="E81" s="182" t="s">
        <v>3348</v>
      </c>
      <c r="F81" s="181" t="s">
        <v>1281</v>
      </c>
      <c r="G81" s="147" t="s">
        <v>1497</v>
      </c>
      <c r="H81" s="147" t="s">
        <v>3349</v>
      </c>
      <c r="I81" s="209">
        <v>15.811999999999999</v>
      </c>
    </row>
    <row r="82" spans="2:10" ht="25.5">
      <c r="B82" s="147" t="s">
        <v>3346</v>
      </c>
      <c r="C82" s="147" t="s">
        <v>3347</v>
      </c>
      <c r="D82" s="181">
        <v>320909212</v>
      </c>
      <c r="E82" s="182" t="s">
        <v>3348</v>
      </c>
      <c r="F82" s="181" t="s">
        <v>1281</v>
      </c>
      <c r="G82" s="147" t="s">
        <v>1497</v>
      </c>
      <c r="H82" s="147" t="s">
        <v>3350</v>
      </c>
      <c r="I82" s="209">
        <v>0.56100000000000005</v>
      </c>
    </row>
    <row r="83" spans="2:10">
      <c r="B83" s="147" t="s">
        <v>3391</v>
      </c>
      <c r="C83" s="147" t="s">
        <v>3381</v>
      </c>
      <c r="D83" s="181">
        <v>320101031</v>
      </c>
      <c r="E83" s="182" t="s">
        <v>292</v>
      </c>
      <c r="F83" s="181" t="s">
        <v>292</v>
      </c>
      <c r="G83" s="147" t="s">
        <v>1492</v>
      </c>
      <c r="H83" s="147" t="s">
        <v>2864</v>
      </c>
      <c r="I83" s="209">
        <v>14</v>
      </c>
      <c r="J83" s="207"/>
    </row>
    <row r="84" spans="2:10">
      <c r="B84" s="147" t="s">
        <v>3391</v>
      </c>
      <c r="C84" s="147" t="s">
        <v>3381</v>
      </c>
      <c r="D84" s="181">
        <v>320101031</v>
      </c>
      <c r="E84" s="182" t="s">
        <v>292</v>
      </c>
      <c r="F84" s="181" t="s">
        <v>292</v>
      </c>
      <c r="G84" s="147" t="s">
        <v>1492</v>
      </c>
      <c r="H84" s="147" t="s">
        <v>2843</v>
      </c>
      <c r="I84" s="209">
        <v>5</v>
      </c>
    </row>
    <row r="85" spans="2:10">
      <c r="B85" s="147" t="s">
        <v>3391</v>
      </c>
      <c r="C85" s="147" t="s">
        <v>3381</v>
      </c>
      <c r="D85" s="181">
        <v>320101031</v>
      </c>
      <c r="E85" s="182" t="s">
        <v>3382</v>
      </c>
      <c r="F85" s="181" t="s">
        <v>292</v>
      </c>
      <c r="G85" s="147" t="s">
        <v>1492</v>
      </c>
      <c r="H85" s="147" t="s">
        <v>2864</v>
      </c>
      <c r="I85" s="209">
        <v>15</v>
      </c>
    </row>
    <row r="86" spans="2:10">
      <c r="B86" s="147" t="s">
        <v>3391</v>
      </c>
      <c r="C86" s="147" t="s">
        <v>3381</v>
      </c>
      <c r="D86" s="181">
        <v>320101031</v>
      </c>
      <c r="E86" s="182" t="s">
        <v>3382</v>
      </c>
      <c r="F86" s="181" t="s">
        <v>292</v>
      </c>
      <c r="G86" s="147" t="s">
        <v>1492</v>
      </c>
      <c r="H86" s="147" t="s">
        <v>2843</v>
      </c>
      <c r="I86" s="209">
        <v>19</v>
      </c>
    </row>
    <row r="87" spans="2:10" ht="25.5">
      <c r="B87" s="147" t="s">
        <v>3392</v>
      </c>
      <c r="C87" s="147" t="s">
        <v>3390</v>
      </c>
      <c r="D87" s="181">
        <v>320100898</v>
      </c>
      <c r="E87" s="182" t="s">
        <v>284</v>
      </c>
      <c r="F87" s="182" t="s">
        <v>284</v>
      </c>
      <c r="G87" s="147" t="s">
        <v>1492</v>
      </c>
      <c r="H87" s="147" t="s">
        <v>2843</v>
      </c>
      <c r="I87" s="209">
        <v>5.24</v>
      </c>
    </row>
    <row r="88" spans="2:10" ht="25.5">
      <c r="B88" s="147" t="s">
        <v>3418</v>
      </c>
      <c r="C88" s="147" t="s">
        <v>3419</v>
      </c>
      <c r="D88" s="181">
        <v>320100736</v>
      </c>
      <c r="E88" s="182" t="s">
        <v>302</v>
      </c>
      <c r="F88" s="181" t="s">
        <v>3420</v>
      </c>
      <c r="G88" s="147" t="s">
        <v>1492</v>
      </c>
      <c r="H88" s="147" t="s">
        <v>2843</v>
      </c>
      <c r="I88" s="209">
        <v>0.28999999999999998</v>
      </c>
    </row>
    <row r="89" spans="2:10" ht="25.5">
      <c r="B89" s="147" t="s">
        <v>3422</v>
      </c>
      <c r="C89" s="147" t="s">
        <v>3419</v>
      </c>
      <c r="D89" s="181">
        <v>320100737</v>
      </c>
      <c r="E89" s="182" t="s">
        <v>302</v>
      </c>
      <c r="F89" s="181" t="s">
        <v>3420</v>
      </c>
      <c r="G89" s="147" t="s">
        <v>1492</v>
      </c>
      <c r="H89" s="147" t="s">
        <v>2843</v>
      </c>
      <c r="I89" s="209">
        <v>0.1</v>
      </c>
    </row>
    <row r="90" spans="2:10">
      <c r="B90" s="147" t="s">
        <v>3438</v>
      </c>
      <c r="C90" s="147" t="s">
        <v>3439</v>
      </c>
      <c r="D90" s="181">
        <v>320100753</v>
      </c>
      <c r="E90" s="182" t="s">
        <v>3440</v>
      </c>
      <c r="F90" s="181" t="s">
        <v>419</v>
      </c>
      <c r="G90" s="147" t="s">
        <v>1497</v>
      </c>
      <c r="H90" s="147" t="s">
        <v>2843</v>
      </c>
      <c r="I90" s="209">
        <v>0.42099999999999999</v>
      </c>
    </row>
    <row r="91" spans="2:10">
      <c r="B91" s="147" t="s">
        <v>3441</v>
      </c>
      <c r="C91" s="147" t="s">
        <v>3439</v>
      </c>
      <c r="D91" s="181">
        <v>320100753</v>
      </c>
      <c r="E91" s="182" t="s">
        <v>3440</v>
      </c>
      <c r="F91" s="181" t="s">
        <v>3442</v>
      </c>
      <c r="G91" s="147" t="s">
        <v>1497</v>
      </c>
      <c r="H91" s="147" t="s">
        <v>2843</v>
      </c>
      <c r="I91" s="209">
        <v>0.5</v>
      </c>
    </row>
    <row r="92" spans="2:10" ht="25.5">
      <c r="B92" s="147" t="s">
        <v>3443</v>
      </c>
      <c r="C92" s="147" t="s">
        <v>3439</v>
      </c>
      <c r="D92" s="181">
        <v>320100753</v>
      </c>
      <c r="E92" s="182" t="s">
        <v>3444</v>
      </c>
      <c r="F92" s="181" t="s">
        <v>285</v>
      </c>
      <c r="G92" s="147" t="s">
        <v>3445</v>
      </c>
      <c r="H92" s="147" t="s">
        <v>2843</v>
      </c>
      <c r="I92" s="209">
        <v>0.1</v>
      </c>
    </row>
    <row r="93" spans="2:10" ht="25.5">
      <c r="B93" s="147" t="s">
        <v>3446</v>
      </c>
      <c r="C93" s="147" t="s">
        <v>3439</v>
      </c>
      <c r="D93" s="181">
        <v>320100753</v>
      </c>
      <c r="E93" s="182" t="s">
        <v>3444</v>
      </c>
      <c r="F93" s="181" t="s">
        <v>285</v>
      </c>
      <c r="G93" s="147" t="s">
        <v>3445</v>
      </c>
      <c r="H93" s="147" t="s">
        <v>2843</v>
      </c>
      <c r="I93" s="209">
        <v>0.14000000000000001</v>
      </c>
    </row>
    <row r="94" spans="2:10" ht="25.5">
      <c r="B94" s="147" t="s">
        <v>3447</v>
      </c>
      <c r="C94" s="147" t="s">
        <v>3439</v>
      </c>
      <c r="D94" s="181">
        <v>320100753</v>
      </c>
      <c r="E94" s="182" t="s">
        <v>3448</v>
      </c>
      <c r="F94" s="181" t="s">
        <v>1372</v>
      </c>
      <c r="G94" s="147" t="s">
        <v>3453</v>
      </c>
      <c r="H94" s="147" t="s">
        <v>2843</v>
      </c>
      <c r="I94" s="209">
        <v>2.8</v>
      </c>
    </row>
    <row r="95" spans="2:10">
      <c r="B95" s="147" t="s">
        <v>3449</v>
      </c>
      <c r="C95" s="147" t="s">
        <v>3439</v>
      </c>
      <c r="D95" s="181">
        <v>320100753</v>
      </c>
      <c r="E95" s="182" t="s">
        <v>3448</v>
      </c>
      <c r="F95" s="181" t="s">
        <v>1372</v>
      </c>
      <c r="G95" s="147" t="s">
        <v>3453</v>
      </c>
      <c r="H95" s="147" t="s">
        <v>2843</v>
      </c>
      <c r="I95" s="209">
        <v>1.1000000000000001</v>
      </c>
    </row>
    <row r="96" spans="2:10">
      <c r="B96" s="147" t="s">
        <v>3450</v>
      </c>
      <c r="C96" s="147" t="s">
        <v>3439</v>
      </c>
      <c r="D96" s="181">
        <v>320100753</v>
      </c>
      <c r="E96" s="182" t="s">
        <v>3451</v>
      </c>
      <c r="F96" s="181" t="s">
        <v>3452</v>
      </c>
      <c r="G96" s="147" t="s">
        <v>3454</v>
      </c>
      <c r="H96" s="147" t="s">
        <v>3017</v>
      </c>
      <c r="I96" s="209">
        <v>0.20399999999999999</v>
      </c>
    </row>
    <row r="97" spans="2:9">
      <c r="B97" s="147" t="s">
        <v>3450</v>
      </c>
      <c r="C97" s="147" t="s">
        <v>3439</v>
      </c>
      <c r="D97" s="181">
        <v>320100753</v>
      </c>
      <c r="E97" s="182" t="s">
        <v>3451</v>
      </c>
      <c r="F97" s="181" t="s">
        <v>3452</v>
      </c>
      <c r="G97" s="147" t="s">
        <v>3454</v>
      </c>
      <c r="H97" s="147" t="s">
        <v>2843</v>
      </c>
      <c r="I97" s="209">
        <v>1.1830000000000001</v>
      </c>
    </row>
    <row r="98" spans="2:9">
      <c r="B98" s="147" t="s">
        <v>3468</v>
      </c>
      <c r="C98" s="147" t="s">
        <v>3469</v>
      </c>
      <c r="D98" s="181">
        <v>320202437</v>
      </c>
      <c r="E98" s="182" t="s">
        <v>3471</v>
      </c>
      <c r="F98" s="181" t="s">
        <v>3468</v>
      </c>
      <c r="G98" s="147" t="s">
        <v>3445</v>
      </c>
      <c r="H98" s="147" t="s">
        <v>2843</v>
      </c>
      <c r="I98" s="209">
        <v>2</v>
      </c>
    </row>
    <row r="99" spans="2:9" ht="25.5">
      <c r="B99" s="147" t="s">
        <v>3482</v>
      </c>
      <c r="C99" s="147" t="s">
        <v>3483</v>
      </c>
      <c r="D99" s="181">
        <v>320101861</v>
      </c>
      <c r="E99" s="182" t="s">
        <v>3484</v>
      </c>
      <c r="F99" s="181" t="s">
        <v>3485</v>
      </c>
      <c r="G99" s="147" t="s">
        <v>1497</v>
      </c>
      <c r="H99" s="147" t="s">
        <v>2843</v>
      </c>
      <c r="I99" s="209">
        <v>0.04</v>
      </c>
    </row>
    <row r="100" spans="2:9" ht="25.5">
      <c r="B100" s="147" t="s">
        <v>3486</v>
      </c>
      <c r="C100" s="147" t="s">
        <v>3487</v>
      </c>
      <c r="D100" s="181">
        <v>32023518</v>
      </c>
      <c r="E100" s="182" t="s">
        <v>3488</v>
      </c>
      <c r="F100" s="181" t="s">
        <v>3489</v>
      </c>
      <c r="G100" s="147" t="s">
        <v>1497</v>
      </c>
      <c r="H100" s="147" t="s">
        <v>3017</v>
      </c>
      <c r="I100" s="209">
        <v>0.7</v>
      </c>
    </row>
    <row r="101" spans="2:9">
      <c r="B101" s="147" t="s">
        <v>3493</v>
      </c>
      <c r="C101" s="147" t="s">
        <v>3491</v>
      </c>
      <c r="D101" s="181">
        <v>321330163</v>
      </c>
      <c r="E101" s="182" t="s">
        <v>3492</v>
      </c>
      <c r="F101" s="181" t="s">
        <v>1275</v>
      </c>
      <c r="G101" s="147" t="s">
        <v>1497</v>
      </c>
      <c r="H101" s="147" t="s">
        <v>2843</v>
      </c>
      <c r="I101" s="209">
        <v>0.40200000000000002</v>
      </c>
    </row>
    <row r="102" spans="2:9" ht="38.25">
      <c r="B102" s="147" t="s">
        <v>3499</v>
      </c>
      <c r="C102" s="147" t="s">
        <v>3496</v>
      </c>
      <c r="D102" s="181">
        <v>320909297</v>
      </c>
      <c r="E102" s="182" t="s">
        <v>3497</v>
      </c>
      <c r="F102" s="181" t="s">
        <v>3498</v>
      </c>
      <c r="G102" s="147" t="s">
        <v>1497</v>
      </c>
      <c r="H102" s="147" t="s">
        <v>2843</v>
      </c>
      <c r="I102" s="209">
        <v>1.3</v>
      </c>
    </row>
    <row r="103" spans="2:9" ht="25.5">
      <c r="B103" s="147" t="s">
        <v>181</v>
      </c>
      <c r="C103" s="147" t="s">
        <v>3502</v>
      </c>
      <c r="D103" s="181">
        <v>320202188</v>
      </c>
      <c r="E103" s="182" t="s">
        <v>3503</v>
      </c>
      <c r="F103" s="181" t="s">
        <v>3504</v>
      </c>
      <c r="G103" s="147" t="s">
        <v>3445</v>
      </c>
      <c r="H103" s="147" t="s">
        <v>2843</v>
      </c>
      <c r="I103" s="209">
        <v>0.746</v>
      </c>
    </row>
    <row r="104" spans="2:9" ht="25.5">
      <c r="B104" s="147" t="s">
        <v>181</v>
      </c>
      <c r="C104" s="147" t="s">
        <v>3502</v>
      </c>
      <c r="D104" s="181">
        <v>320202188</v>
      </c>
      <c r="E104" s="182" t="s">
        <v>3505</v>
      </c>
      <c r="F104" s="181" t="s">
        <v>3504</v>
      </c>
      <c r="G104" s="147" t="s">
        <v>3445</v>
      </c>
      <c r="H104" s="147" t="s">
        <v>2843</v>
      </c>
      <c r="I104" s="209">
        <v>1.024</v>
      </c>
    </row>
    <row r="105" spans="2:9" ht="25.5">
      <c r="B105" s="147" t="s">
        <v>181</v>
      </c>
      <c r="C105" s="147" t="s">
        <v>3502</v>
      </c>
      <c r="D105" s="181">
        <v>320202188</v>
      </c>
      <c r="E105" s="182" t="s">
        <v>3506</v>
      </c>
      <c r="F105" s="181" t="s">
        <v>3504</v>
      </c>
      <c r="G105" s="147" t="s">
        <v>3445</v>
      </c>
      <c r="H105" s="147" t="s">
        <v>2843</v>
      </c>
      <c r="I105" s="209">
        <v>0.188</v>
      </c>
    </row>
    <row r="106" spans="2:9" ht="25.5">
      <c r="B106" s="147" t="s">
        <v>181</v>
      </c>
      <c r="C106" s="147" t="s">
        <v>3502</v>
      </c>
      <c r="D106" s="181">
        <v>320202188</v>
      </c>
      <c r="E106" s="182" t="s">
        <v>3507</v>
      </c>
      <c r="F106" s="181" t="s">
        <v>3504</v>
      </c>
      <c r="G106" s="147" t="s">
        <v>3445</v>
      </c>
      <c r="H106" s="147" t="s">
        <v>2843</v>
      </c>
      <c r="I106" s="209">
        <v>0.1</v>
      </c>
    </row>
    <row r="107" spans="2:9">
      <c r="B107" s="147" t="s">
        <v>303</v>
      </c>
      <c r="C107" s="147" t="s">
        <v>3525</v>
      </c>
      <c r="D107" s="181">
        <v>320101147</v>
      </c>
      <c r="E107" s="182" t="s">
        <v>303</v>
      </c>
      <c r="F107" s="181" t="s">
        <v>303</v>
      </c>
      <c r="G107" s="147" t="s">
        <v>1497</v>
      </c>
      <c r="H107" s="147" t="s">
        <v>3017</v>
      </c>
      <c r="I107" s="209">
        <v>2.2000000000000002</v>
      </c>
    </row>
    <row r="108" spans="2:9">
      <c r="B108" s="147" t="s">
        <v>303</v>
      </c>
      <c r="C108" s="147" t="s">
        <v>3525</v>
      </c>
      <c r="D108" s="181">
        <v>320101147</v>
      </c>
      <c r="E108" s="182" t="s">
        <v>303</v>
      </c>
      <c r="F108" s="181" t="s">
        <v>303</v>
      </c>
      <c r="G108" s="147" t="s">
        <v>1497</v>
      </c>
      <c r="H108" s="147" t="s">
        <v>2864</v>
      </c>
      <c r="I108" s="209">
        <v>17</v>
      </c>
    </row>
    <row r="109" spans="2:9">
      <c r="B109" s="147" t="s">
        <v>303</v>
      </c>
      <c r="C109" s="147" t="s">
        <v>3525</v>
      </c>
      <c r="D109" s="181">
        <v>320101147</v>
      </c>
      <c r="E109" s="182" t="s">
        <v>303</v>
      </c>
      <c r="F109" s="181" t="s">
        <v>303</v>
      </c>
      <c r="G109" s="147" t="s">
        <v>1497</v>
      </c>
      <c r="H109" s="147" t="s">
        <v>2843</v>
      </c>
      <c r="I109" s="209">
        <v>14.5</v>
      </c>
    </row>
    <row r="110" spans="2:9" ht="25.5">
      <c r="B110" s="147" t="s">
        <v>295</v>
      </c>
      <c r="C110" s="147" t="s">
        <v>3535</v>
      </c>
      <c r="D110" s="181">
        <v>321018335</v>
      </c>
      <c r="E110" s="182" t="s">
        <v>3539</v>
      </c>
      <c r="F110" s="181" t="s">
        <v>3537</v>
      </c>
      <c r="G110" s="147" t="s">
        <v>1497</v>
      </c>
      <c r="H110" s="147" t="s">
        <v>2864</v>
      </c>
      <c r="I110" s="209">
        <v>3.0649999999999999</v>
      </c>
    </row>
    <row r="111" spans="2:9" ht="25.5">
      <c r="B111" s="147" t="s">
        <v>2919</v>
      </c>
      <c r="C111" s="147" t="s">
        <v>2920</v>
      </c>
      <c r="D111" s="181">
        <v>320103070</v>
      </c>
      <c r="E111" s="182" t="s">
        <v>2919</v>
      </c>
      <c r="F111" s="181" t="s">
        <v>304</v>
      </c>
      <c r="G111" s="147" t="s">
        <v>2921</v>
      </c>
      <c r="H111" s="147" t="s">
        <v>2843</v>
      </c>
      <c r="I111" s="209">
        <v>5.0140000000000002</v>
      </c>
    </row>
    <row r="112" spans="2:9" ht="25.5">
      <c r="B112" s="147" t="s">
        <v>2922</v>
      </c>
      <c r="C112" s="147" t="s">
        <v>2920</v>
      </c>
      <c r="D112" s="181">
        <v>320103070</v>
      </c>
      <c r="E112" s="182" t="s">
        <v>2922</v>
      </c>
      <c r="F112" s="181" t="s">
        <v>304</v>
      </c>
      <c r="G112" s="147" t="s">
        <v>2921</v>
      </c>
      <c r="H112" s="147" t="s">
        <v>2843</v>
      </c>
      <c r="I112" s="209">
        <v>0.1</v>
      </c>
    </row>
    <row r="113" spans="2:9" ht="25.5">
      <c r="B113" s="147" t="s">
        <v>2923</v>
      </c>
      <c r="C113" s="147" t="s">
        <v>2920</v>
      </c>
      <c r="D113" s="181">
        <v>320103070</v>
      </c>
      <c r="E113" s="182" t="s">
        <v>2923</v>
      </c>
      <c r="F113" s="181" t="s">
        <v>304</v>
      </c>
      <c r="G113" s="147" t="s">
        <v>2921</v>
      </c>
      <c r="H113" s="147" t="s">
        <v>2843</v>
      </c>
      <c r="I113" s="209">
        <v>0.1</v>
      </c>
    </row>
    <row r="114" spans="2:9" ht="25.5">
      <c r="B114" s="147" t="s">
        <v>2924</v>
      </c>
      <c r="C114" s="147" t="s">
        <v>2920</v>
      </c>
      <c r="D114" s="181">
        <v>320103070</v>
      </c>
      <c r="E114" s="182" t="s">
        <v>2924</v>
      </c>
      <c r="F114" s="181" t="s">
        <v>304</v>
      </c>
      <c r="G114" s="147" t="s">
        <v>2921</v>
      </c>
      <c r="H114" s="147" t="s">
        <v>2843</v>
      </c>
      <c r="I114" s="209">
        <v>0.97399999999999998</v>
      </c>
    </row>
    <row r="115" spans="2:9" ht="25.5">
      <c r="B115" s="147" t="s">
        <v>2925</v>
      </c>
      <c r="C115" s="147" t="s">
        <v>2920</v>
      </c>
      <c r="D115" s="181">
        <v>320103070</v>
      </c>
      <c r="E115" s="182" t="s">
        <v>2925</v>
      </c>
      <c r="F115" s="181" t="s">
        <v>304</v>
      </c>
      <c r="G115" s="147" t="s">
        <v>2921</v>
      </c>
      <c r="H115" s="147" t="s">
        <v>2843</v>
      </c>
      <c r="I115" s="209">
        <v>0.1</v>
      </c>
    </row>
    <row r="116" spans="2:9" ht="25.5">
      <c r="B116" s="147" t="s">
        <v>2926</v>
      </c>
      <c r="C116" s="147" t="s">
        <v>2920</v>
      </c>
      <c r="D116" s="181">
        <v>320103070</v>
      </c>
      <c r="E116" s="182" t="s">
        <v>2926</v>
      </c>
      <c r="F116" s="181" t="s">
        <v>304</v>
      </c>
      <c r="G116" s="147" t="s">
        <v>2921</v>
      </c>
      <c r="H116" s="147" t="s">
        <v>2843</v>
      </c>
      <c r="I116" s="209">
        <v>0.2</v>
      </c>
    </row>
    <row r="117" spans="2:9" ht="25.5">
      <c r="B117" s="147" t="s">
        <v>2927</v>
      </c>
      <c r="C117" s="147" t="s">
        <v>2920</v>
      </c>
      <c r="D117" s="181">
        <v>320103070</v>
      </c>
      <c r="E117" s="182" t="s">
        <v>2927</v>
      </c>
      <c r="F117" s="181" t="s">
        <v>304</v>
      </c>
      <c r="G117" s="147" t="s">
        <v>2921</v>
      </c>
      <c r="H117" s="147" t="s">
        <v>2843</v>
      </c>
      <c r="I117" s="209">
        <v>0.04</v>
      </c>
    </row>
    <row r="118" spans="2:9" ht="25.5">
      <c r="B118" s="147" t="s">
        <v>3554</v>
      </c>
      <c r="C118" s="147" t="s">
        <v>3550</v>
      </c>
      <c r="D118" s="181">
        <v>321533698</v>
      </c>
      <c r="E118" s="182" t="s">
        <v>3551</v>
      </c>
      <c r="F118" s="181" t="s">
        <v>286</v>
      </c>
      <c r="G118" s="147" t="s">
        <v>3445</v>
      </c>
      <c r="H118" s="147" t="s">
        <v>2843</v>
      </c>
      <c r="I118" s="209">
        <v>0.13</v>
      </c>
    </row>
    <row r="119" spans="2:9" ht="25.5">
      <c r="B119" s="147" t="s">
        <v>3554</v>
      </c>
      <c r="C119" s="147" t="s">
        <v>3550</v>
      </c>
      <c r="D119" s="181">
        <v>321533698</v>
      </c>
      <c r="E119" s="182" t="s">
        <v>3552</v>
      </c>
      <c r="F119" s="181" t="s">
        <v>286</v>
      </c>
      <c r="G119" s="147" t="s">
        <v>3445</v>
      </c>
      <c r="H119" s="147" t="s">
        <v>2843</v>
      </c>
      <c r="I119" s="209">
        <v>0.43</v>
      </c>
    </row>
    <row r="120" spans="2:9" ht="25.5">
      <c r="B120" s="147" t="s">
        <v>3554</v>
      </c>
      <c r="C120" s="147" t="s">
        <v>3550</v>
      </c>
      <c r="D120" s="181">
        <v>321533698</v>
      </c>
      <c r="E120" s="182" t="s">
        <v>3553</v>
      </c>
      <c r="F120" s="181" t="s">
        <v>286</v>
      </c>
      <c r="G120" s="147" t="s">
        <v>3445</v>
      </c>
      <c r="H120" s="147" t="s">
        <v>2843</v>
      </c>
      <c r="I120" s="209">
        <v>0.04</v>
      </c>
    </row>
    <row r="121" spans="2:9" ht="25.5">
      <c r="B121" s="147" t="s">
        <v>3571</v>
      </c>
      <c r="C121" s="147" t="s">
        <v>3569</v>
      </c>
      <c r="D121" s="181">
        <v>320907337</v>
      </c>
      <c r="E121" s="182" t="s">
        <v>3570</v>
      </c>
      <c r="F121" s="181" t="s">
        <v>3570</v>
      </c>
      <c r="G121" s="147" t="s">
        <v>3445</v>
      </c>
      <c r="H121" s="147" t="s">
        <v>2843</v>
      </c>
      <c r="I121" s="209">
        <v>2.02</v>
      </c>
    </row>
    <row r="122" spans="2:9">
      <c r="B122" s="147" t="s">
        <v>3596</v>
      </c>
      <c r="C122" s="147" t="s">
        <v>3575</v>
      </c>
      <c r="D122" s="181">
        <v>3201007422</v>
      </c>
      <c r="E122" s="182" t="s">
        <v>3576</v>
      </c>
      <c r="F122" s="181" t="s">
        <v>307</v>
      </c>
      <c r="G122" s="147" t="s">
        <v>3445</v>
      </c>
      <c r="H122" s="147" t="s">
        <v>2843</v>
      </c>
      <c r="I122" s="209">
        <v>0.06</v>
      </c>
    </row>
    <row r="123" spans="2:9" ht="25.5">
      <c r="B123" s="147" t="s">
        <v>3596</v>
      </c>
      <c r="C123" s="147" t="s">
        <v>3575</v>
      </c>
      <c r="D123" s="181">
        <v>3201007423</v>
      </c>
      <c r="E123" s="182" t="s">
        <v>3577</v>
      </c>
      <c r="F123" s="181" t="s">
        <v>307</v>
      </c>
      <c r="G123" s="147" t="s">
        <v>3445</v>
      </c>
      <c r="H123" s="147" t="s">
        <v>2843</v>
      </c>
      <c r="I123" s="209">
        <v>3.915</v>
      </c>
    </row>
    <row r="124" spans="2:9" ht="25.5">
      <c r="B124" s="147" t="s">
        <v>3596</v>
      </c>
      <c r="C124" s="147" t="s">
        <v>3575</v>
      </c>
      <c r="D124" s="181">
        <v>3201007424</v>
      </c>
      <c r="E124" s="182" t="s">
        <v>3578</v>
      </c>
      <c r="F124" s="181" t="s">
        <v>307</v>
      </c>
      <c r="G124" s="147" t="s">
        <v>3445</v>
      </c>
      <c r="H124" s="147" t="s">
        <v>2843</v>
      </c>
      <c r="I124" s="209">
        <v>2.4140000000000001</v>
      </c>
    </row>
    <row r="125" spans="2:9">
      <c r="B125" s="147" t="s">
        <v>3596</v>
      </c>
      <c r="C125" s="147" t="s">
        <v>3575</v>
      </c>
      <c r="D125" s="181">
        <v>3201007425</v>
      </c>
      <c r="E125" s="182" t="s">
        <v>3579</v>
      </c>
      <c r="F125" s="181" t="s">
        <v>307</v>
      </c>
      <c r="G125" s="147" t="s">
        <v>3445</v>
      </c>
      <c r="H125" s="147" t="s">
        <v>2843</v>
      </c>
      <c r="I125" s="209">
        <v>1</v>
      </c>
    </row>
    <row r="126" spans="2:9" ht="38.25">
      <c r="B126" s="147" t="s">
        <v>3596</v>
      </c>
      <c r="C126" s="147" t="s">
        <v>3575</v>
      </c>
      <c r="D126" s="181">
        <v>3201007426</v>
      </c>
      <c r="E126" s="182" t="s">
        <v>3580</v>
      </c>
      <c r="F126" s="181" t="s">
        <v>307</v>
      </c>
      <c r="G126" s="147" t="s">
        <v>3445</v>
      </c>
      <c r="H126" s="147" t="s">
        <v>2843</v>
      </c>
      <c r="I126" s="209">
        <v>3.13</v>
      </c>
    </row>
    <row r="127" spans="2:9" ht="25.5">
      <c r="B127" s="147" t="s">
        <v>3624</v>
      </c>
      <c r="C127" s="147" t="s">
        <v>3625</v>
      </c>
      <c r="D127" s="181">
        <v>321433127</v>
      </c>
      <c r="E127" s="182" t="s">
        <v>3626</v>
      </c>
      <c r="F127" s="181" t="s">
        <v>1289</v>
      </c>
      <c r="G127" s="147" t="s">
        <v>2921</v>
      </c>
      <c r="H127" s="147" t="s">
        <v>3017</v>
      </c>
      <c r="I127" s="209">
        <v>0</v>
      </c>
    </row>
    <row r="128" spans="2:9" ht="38.25">
      <c r="B128" s="147" t="s">
        <v>3632</v>
      </c>
      <c r="C128" s="147" t="s">
        <v>3627</v>
      </c>
      <c r="D128" s="181">
        <v>321734403</v>
      </c>
      <c r="E128" s="182" t="s">
        <v>3628</v>
      </c>
      <c r="F128" s="181" t="s">
        <v>3629</v>
      </c>
      <c r="G128" s="147" t="s">
        <v>2921</v>
      </c>
      <c r="H128" s="147" t="s">
        <v>3017</v>
      </c>
      <c r="I128" s="209">
        <v>0.68</v>
      </c>
    </row>
    <row r="129" spans="2:9" ht="38.25">
      <c r="B129" s="147" t="s">
        <v>3632</v>
      </c>
      <c r="C129" s="147" t="s">
        <v>3627</v>
      </c>
      <c r="D129" s="181">
        <v>321734403</v>
      </c>
      <c r="E129" s="182" t="s">
        <v>3630</v>
      </c>
      <c r="F129" s="181" t="s">
        <v>3631</v>
      </c>
      <c r="G129" s="147" t="s">
        <v>2921</v>
      </c>
      <c r="H129" s="147" t="s">
        <v>2864</v>
      </c>
      <c r="I129" s="209">
        <v>5.0000000000000001E-3</v>
      </c>
    </row>
    <row r="130" spans="2:9">
      <c r="B130" s="147" t="s">
        <v>3646</v>
      </c>
      <c r="C130" s="147" t="s">
        <v>3647</v>
      </c>
      <c r="D130" s="181">
        <v>320101281</v>
      </c>
      <c r="E130" s="182" t="s">
        <v>1276</v>
      </c>
      <c r="F130" s="181" t="s">
        <v>1276</v>
      </c>
      <c r="G130" s="147" t="s">
        <v>3445</v>
      </c>
      <c r="H130" s="147" t="s">
        <v>2843</v>
      </c>
      <c r="I130" s="209">
        <v>5.7</v>
      </c>
    </row>
    <row r="131" spans="2:9" ht="25.5">
      <c r="B131" s="147" t="s">
        <v>297</v>
      </c>
      <c r="C131" s="147" t="s">
        <v>3648</v>
      </c>
      <c r="D131" s="181">
        <v>320605110</v>
      </c>
      <c r="E131" s="182" t="s">
        <v>3649</v>
      </c>
      <c r="F131" s="181" t="s">
        <v>1305</v>
      </c>
      <c r="G131" s="147" t="s">
        <v>2921</v>
      </c>
      <c r="H131" s="147" t="s">
        <v>3349</v>
      </c>
      <c r="I131" s="209">
        <v>36.707000000000001</v>
      </c>
    </row>
    <row r="132" spans="2:9" ht="25.5">
      <c r="B132" s="147" t="s">
        <v>297</v>
      </c>
      <c r="C132" s="147" t="s">
        <v>3648</v>
      </c>
      <c r="D132" s="181">
        <v>320605110</v>
      </c>
      <c r="E132" s="182" t="s">
        <v>3649</v>
      </c>
      <c r="F132" s="181" t="s">
        <v>1305</v>
      </c>
      <c r="G132" s="147" t="s">
        <v>2921</v>
      </c>
      <c r="H132" s="147" t="s">
        <v>3421</v>
      </c>
      <c r="I132" s="209">
        <v>5.5</v>
      </c>
    </row>
    <row r="133" spans="2:9">
      <c r="B133" s="147" t="s">
        <v>3667</v>
      </c>
      <c r="C133" s="147" t="s">
        <v>3668</v>
      </c>
      <c r="D133" s="181">
        <v>320100880</v>
      </c>
      <c r="E133" s="182" t="s">
        <v>3669</v>
      </c>
      <c r="F133" s="181" t="s">
        <v>3667</v>
      </c>
      <c r="G133" s="147" t="s">
        <v>2921</v>
      </c>
      <c r="H133" s="147" t="s">
        <v>3017</v>
      </c>
      <c r="I133" s="209">
        <v>3.4</v>
      </c>
    </row>
    <row r="134" spans="2:9">
      <c r="B134" s="147" t="s">
        <v>3667</v>
      </c>
      <c r="C134" s="147" t="s">
        <v>3668</v>
      </c>
      <c r="D134" s="181">
        <v>320100880</v>
      </c>
      <c r="E134" s="182" t="s">
        <v>3669</v>
      </c>
      <c r="F134" s="181" t="s">
        <v>3667</v>
      </c>
      <c r="G134" s="147" t="s">
        <v>2921</v>
      </c>
      <c r="H134" s="147" t="s">
        <v>2843</v>
      </c>
      <c r="I134" s="209">
        <v>3.4</v>
      </c>
    </row>
    <row r="135" spans="2:9">
      <c r="B135" s="147" t="s">
        <v>3670</v>
      </c>
      <c r="C135" s="147" t="s">
        <v>3668</v>
      </c>
      <c r="D135" s="181">
        <v>320100880</v>
      </c>
      <c r="E135" s="182" t="s">
        <v>3671</v>
      </c>
      <c r="F135" s="181" t="s">
        <v>3670</v>
      </c>
      <c r="G135" s="147" t="s">
        <v>2921</v>
      </c>
      <c r="H135" s="147" t="s">
        <v>2843</v>
      </c>
      <c r="I135" s="209">
        <v>1.4</v>
      </c>
    </row>
    <row r="136" spans="2:9" ht="38.25">
      <c r="B136" s="147" t="s">
        <v>293</v>
      </c>
      <c r="C136" s="147" t="s">
        <v>3686</v>
      </c>
      <c r="D136" s="181">
        <v>320100553</v>
      </c>
      <c r="E136" s="182" t="s">
        <v>3687</v>
      </c>
      <c r="F136" s="181" t="s">
        <v>293</v>
      </c>
      <c r="G136" s="147" t="s">
        <v>3699</v>
      </c>
      <c r="H136" s="147" t="s">
        <v>2843</v>
      </c>
      <c r="I136" s="209">
        <v>10.186</v>
      </c>
    </row>
    <row r="137" spans="2:9" ht="38.25">
      <c r="B137" s="147" t="s">
        <v>289</v>
      </c>
      <c r="C137" s="147" t="s">
        <v>3686</v>
      </c>
      <c r="D137" s="181">
        <v>320100553</v>
      </c>
      <c r="E137" s="182" t="s">
        <v>3688</v>
      </c>
      <c r="F137" s="181" t="s">
        <v>289</v>
      </c>
      <c r="G137" s="147" t="s">
        <v>2921</v>
      </c>
      <c r="H137" s="147" t="s">
        <v>2843</v>
      </c>
      <c r="I137" s="209">
        <v>0.64200000000000002</v>
      </c>
    </row>
    <row r="138" spans="2:9" ht="38.25">
      <c r="B138" s="147" t="s">
        <v>289</v>
      </c>
      <c r="C138" s="147" t="s">
        <v>3686</v>
      </c>
      <c r="D138" s="181">
        <v>320100553</v>
      </c>
      <c r="E138" s="182" t="s">
        <v>3689</v>
      </c>
      <c r="F138" s="181" t="s">
        <v>289</v>
      </c>
      <c r="G138" s="147" t="s">
        <v>3445</v>
      </c>
      <c r="H138" s="147" t="s">
        <v>2843</v>
      </c>
      <c r="I138" s="209">
        <v>0.45700000000000002</v>
      </c>
    </row>
    <row r="139" spans="2:9" ht="38.25">
      <c r="B139" s="147" t="s">
        <v>1292</v>
      </c>
      <c r="C139" s="147" t="s">
        <v>3686</v>
      </c>
      <c r="D139" s="181">
        <v>320100553</v>
      </c>
      <c r="E139" s="182" t="s">
        <v>3690</v>
      </c>
      <c r="F139" s="181" t="s">
        <v>1292</v>
      </c>
      <c r="G139" s="147" t="s">
        <v>3445</v>
      </c>
      <c r="H139" s="147" t="s">
        <v>2843</v>
      </c>
      <c r="I139" s="209">
        <v>1.1200000000000001</v>
      </c>
    </row>
    <row r="140" spans="2:9" ht="38.25">
      <c r="B140" s="147" t="s">
        <v>290</v>
      </c>
      <c r="C140" s="147" t="s">
        <v>3686</v>
      </c>
      <c r="D140" s="181">
        <v>320100553</v>
      </c>
      <c r="E140" s="182" t="s">
        <v>2946</v>
      </c>
      <c r="F140" s="181" t="s">
        <v>290</v>
      </c>
      <c r="G140" s="147" t="s">
        <v>2921</v>
      </c>
      <c r="H140" s="147" t="s">
        <v>2843</v>
      </c>
      <c r="I140" s="209">
        <v>1.3260000000000001</v>
      </c>
    </row>
    <row r="141" spans="2:9" ht="38.25">
      <c r="B141" s="147" t="s">
        <v>290</v>
      </c>
      <c r="C141" s="147" t="s">
        <v>3686</v>
      </c>
      <c r="D141" s="181">
        <v>320100553</v>
      </c>
      <c r="E141" s="182" t="s">
        <v>3691</v>
      </c>
      <c r="F141" s="181" t="s">
        <v>290</v>
      </c>
      <c r="G141" s="147" t="s">
        <v>2921</v>
      </c>
      <c r="H141" s="147" t="s">
        <v>2843</v>
      </c>
      <c r="I141" s="209">
        <v>0.3</v>
      </c>
    </row>
    <row r="142" spans="2:9" ht="38.25">
      <c r="B142" s="147" t="s">
        <v>290</v>
      </c>
      <c r="C142" s="147" t="s">
        <v>3686</v>
      </c>
      <c r="D142" s="181">
        <v>320100553</v>
      </c>
      <c r="E142" s="182" t="s">
        <v>3692</v>
      </c>
      <c r="F142" s="181" t="s">
        <v>290</v>
      </c>
      <c r="G142" s="147" t="s">
        <v>3445</v>
      </c>
      <c r="H142" s="147" t="s">
        <v>2843</v>
      </c>
      <c r="I142" s="209">
        <v>0.08</v>
      </c>
    </row>
    <row r="143" spans="2:9" ht="38.25">
      <c r="B143" s="147" t="s">
        <v>290</v>
      </c>
      <c r="C143" s="147" t="s">
        <v>3686</v>
      </c>
      <c r="D143" s="181">
        <v>320100553</v>
      </c>
      <c r="E143" s="182" t="s">
        <v>3693</v>
      </c>
      <c r="F143" s="181" t="s">
        <v>290</v>
      </c>
      <c r="G143" s="147" t="s">
        <v>2921</v>
      </c>
      <c r="H143" s="147" t="s">
        <v>2843</v>
      </c>
      <c r="I143" s="209">
        <v>0.05</v>
      </c>
    </row>
    <row r="144" spans="2:9" ht="38.25">
      <c r="B144" s="147" t="s">
        <v>290</v>
      </c>
      <c r="C144" s="147" t="s">
        <v>3686</v>
      </c>
      <c r="D144" s="181">
        <v>320100553</v>
      </c>
      <c r="E144" s="182" t="s">
        <v>3694</v>
      </c>
      <c r="F144" s="181" t="s">
        <v>290</v>
      </c>
      <c r="G144" s="147" t="s">
        <v>3445</v>
      </c>
      <c r="H144" s="147" t="s">
        <v>2843</v>
      </c>
      <c r="I144" s="209">
        <v>0</v>
      </c>
    </row>
    <row r="145" spans="2:9" ht="38.25">
      <c r="B145" s="147" t="s">
        <v>290</v>
      </c>
      <c r="C145" s="147" t="s">
        <v>3686</v>
      </c>
      <c r="D145" s="181">
        <v>320100553</v>
      </c>
      <c r="E145" s="182" t="s">
        <v>3696</v>
      </c>
      <c r="F145" s="181" t="s">
        <v>290</v>
      </c>
      <c r="G145" s="147" t="s">
        <v>2921</v>
      </c>
      <c r="H145" s="147" t="s">
        <v>2843</v>
      </c>
      <c r="I145" s="209">
        <v>0</v>
      </c>
    </row>
    <row r="146" spans="2:9" ht="38.25">
      <c r="B146" s="147" t="s">
        <v>330</v>
      </c>
      <c r="C146" s="147" t="s">
        <v>3686</v>
      </c>
      <c r="D146" s="181">
        <v>320100553</v>
      </c>
      <c r="E146" s="182" t="s">
        <v>3697</v>
      </c>
      <c r="F146" s="181" t="s">
        <v>330</v>
      </c>
      <c r="G146" s="147" t="s">
        <v>2921</v>
      </c>
      <c r="H146" s="147" t="s">
        <v>2843</v>
      </c>
      <c r="I146" s="209">
        <v>2.1999999999999999E-2</v>
      </c>
    </row>
    <row r="147" spans="2:9" ht="38.25">
      <c r="B147" s="147" t="s">
        <v>1324</v>
      </c>
      <c r="C147" s="147" t="s">
        <v>3686</v>
      </c>
      <c r="D147" s="181">
        <v>320100553</v>
      </c>
      <c r="E147" s="182" t="s">
        <v>3698</v>
      </c>
      <c r="F147" s="181" t="s">
        <v>1324</v>
      </c>
      <c r="G147" s="147" t="s">
        <v>2921</v>
      </c>
      <c r="H147" s="147" t="s">
        <v>2843</v>
      </c>
      <c r="I147" s="209">
        <v>0</v>
      </c>
    </row>
    <row r="148" spans="2:9">
      <c r="B148" s="147" t="s">
        <v>468</v>
      </c>
      <c r="C148" s="147" t="s">
        <v>3722</v>
      </c>
      <c r="D148" s="181">
        <v>320101879</v>
      </c>
      <c r="E148" s="182" t="s">
        <v>468</v>
      </c>
      <c r="F148" s="181" t="s">
        <v>468</v>
      </c>
      <c r="G148" s="147" t="s">
        <v>3724</v>
      </c>
      <c r="H148" s="147" t="s">
        <v>2843</v>
      </c>
      <c r="I148" s="209">
        <v>2.4140000000000001</v>
      </c>
    </row>
    <row r="149" spans="2:9">
      <c r="B149" s="147" t="s">
        <v>285</v>
      </c>
      <c r="C149" s="147" t="s">
        <v>3722</v>
      </c>
      <c r="D149" s="181">
        <v>320101880</v>
      </c>
      <c r="E149" s="182" t="s">
        <v>285</v>
      </c>
      <c r="F149" s="181" t="s">
        <v>285</v>
      </c>
      <c r="G149" s="147" t="s">
        <v>3723</v>
      </c>
      <c r="H149" s="147" t="s">
        <v>2864</v>
      </c>
      <c r="I149" s="209">
        <v>8.6059999999999999</v>
      </c>
    </row>
    <row r="150" spans="2:9">
      <c r="B150" s="147" t="s">
        <v>285</v>
      </c>
      <c r="C150" s="147" t="s">
        <v>3722</v>
      </c>
      <c r="D150" s="181">
        <v>320101880</v>
      </c>
      <c r="E150" s="182" t="s">
        <v>285</v>
      </c>
      <c r="F150" s="181" t="s">
        <v>285</v>
      </c>
      <c r="G150" s="147" t="s">
        <v>3723</v>
      </c>
      <c r="H150" s="147" t="s">
        <v>2843</v>
      </c>
      <c r="I150" s="209">
        <v>9.9580000000000002</v>
      </c>
    </row>
    <row r="151" spans="2:9" ht="25.5">
      <c r="B151" s="147" t="s">
        <v>3752</v>
      </c>
      <c r="C151" s="147" t="s">
        <v>3750</v>
      </c>
      <c r="D151" s="181">
        <v>321016257</v>
      </c>
      <c r="E151" s="182" t="s">
        <v>3751</v>
      </c>
      <c r="F151" s="181" t="s">
        <v>284</v>
      </c>
      <c r="G151" s="147" t="s">
        <v>3454</v>
      </c>
      <c r="H151" s="147" t="s">
        <v>3017</v>
      </c>
      <c r="I151" s="209">
        <v>0.6</v>
      </c>
    </row>
    <row r="152" spans="2:9" ht="25.5">
      <c r="B152" s="147" t="s">
        <v>3752</v>
      </c>
      <c r="C152" s="147" t="s">
        <v>3750</v>
      </c>
      <c r="D152" s="181">
        <v>321016257</v>
      </c>
      <c r="E152" s="182" t="s">
        <v>3751</v>
      </c>
      <c r="F152" s="181" t="s">
        <v>284</v>
      </c>
      <c r="G152" s="147" t="s">
        <v>3454</v>
      </c>
      <c r="H152" s="147" t="s">
        <v>2864</v>
      </c>
      <c r="I152" s="209">
        <v>0.8</v>
      </c>
    </row>
    <row r="153" spans="2:9">
      <c r="B153" s="147" t="s">
        <v>3761</v>
      </c>
      <c r="C153" s="147" t="s">
        <v>3762</v>
      </c>
      <c r="D153" s="181">
        <v>320705531</v>
      </c>
      <c r="E153" s="182" t="s">
        <v>3762</v>
      </c>
      <c r="F153" s="181" t="s">
        <v>3762</v>
      </c>
      <c r="G153" s="147" t="s">
        <v>3445</v>
      </c>
      <c r="H153" s="147" t="s">
        <v>2843</v>
      </c>
      <c r="I153" s="209">
        <v>6.09</v>
      </c>
    </row>
    <row r="154" spans="2:9" ht="25.5">
      <c r="B154" s="147" t="s">
        <v>3764</v>
      </c>
      <c r="C154" s="147" t="s">
        <v>3765</v>
      </c>
      <c r="D154" s="181">
        <v>320100967</v>
      </c>
      <c r="E154" s="182" t="s">
        <v>3768</v>
      </c>
      <c r="F154" s="181" t="s">
        <v>3766</v>
      </c>
      <c r="G154" s="147" t="s">
        <v>2921</v>
      </c>
      <c r="H154" s="147" t="s">
        <v>2864</v>
      </c>
      <c r="I154" s="209">
        <v>9.4320000000000004</v>
      </c>
    </row>
    <row r="155" spans="2:9" ht="25.5">
      <c r="B155" s="147" t="s">
        <v>2916</v>
      </c>
      <c r="C155" s="147" t="s">
        <v>3795</v>
      </c>
      <c r="D155" s="181">
        <v>320101499</v>
      </c>
      <c r="E155" s="182" t="s">
        <v>300</v>
      </c>
      <c r="F155" s="181" t="s">
        <v>300</v>
      </c>
      <c r="G155" s="147" t="s">
        <v>2921</v>
      </c>
      <c r="H155" s="147" t="s">
        <v>2843</v>
      </c>
      <c r="I155" s="209">
        <v>0.5</v>
      </c>
    </row>
    <row r="156" spans="2:9">
      <c r="B156" s="147" t="s">
        <v>3796</v>
      </c>
      <c r="C156" s="147" t="s">
        <v>3797</v>
      </c>
      <c r="D156" s="181">
        <v>321634093</v>
      </c>
      <c r="E156" s="182" t="s">
        <v>3796</v>
      </c>
      <c r="F156" s="181" t="s">
        <v>3796</v>
      </c>
      <c r="G156" s="147" t="s">
        <v>3445</v>
      </c>
      <c r="H156" s="147" t="s">
        <v>2843</v>
      </c>
      <c r="I156" s="209">
        <v>0.7</v>
      </c>
    </row>
    <row r="157" spans="2:9">
      <c r="B157" s="163"/>
      <c r="E157" s="109"/>
      <c r="G157" s="163"/>
    </row>
    <row r="164" spans="2:9" ht="25.5">
      <c r="B164" s="115" t="s">
        <v>181</v>
      </c>
      <c r="C164" s="115" t="s">
        <v>186</v>
      </c>
      <c r="D164" s="115" t="s">
        <v>183</v>
      </c>
      <c r="E164" s="115" t="s">
        <v>187</v>
      </c>
      <c r="F164" s="115" t="s">
        <v>185</v>
      </c>
      <c r="G164" s="115" t="s">
        <v>27</v>
      </c>
      <c r="H164" s="115" t="s">
        <v>28</v>
      </c>
      <c r="I164" s="208" t="s">
        <v>127</v>
      </c>
    </row>
    <row r="165" spans="2:9" ht="25.5">
      <c r="B165" s="118" t="s">
        <v>1480</v>
      </c>
      <c r="C165" s="118" t="s">
        <v>1481</v>
      </c>
      <c r="D165" s="130">
        <v>310100265</v>
      </c>
      <c r="E165" s="118" t="s">
        <v>1480</v>
      </c>
      <c r="F165" s="130" t="s">
        <v>1482</v>
      </c>
      <c r="G165" s="118" t="s">
        <v>1497</v>
      </c>
      <c r="H165" s="118" t="s">
        <v>16</v>
      </c>
      <c r="I165" s="210" t="s">
        <v>2874</v>
      </c>
    </row>
    <row r="166" spans="2:9" ht="25.5">
      <c r="B166" s="118" t="s">
        <v>1483</v>
      </c>
      <c r="C166" s="118" t="s">
        <v>1481</v>
      </c>
      <c r="D166" s="130">
        <v>310100265</v>
      </c>
      <c r="E166" s="118" t="s">
        <v>1483</v>
      </c>
      <c r="F166" s="130" t="s">
        <v>1484</v>
      </c>
      <c r="G166" s="118" t="s">
        <v>1497</v>
      </c>
      <c r="H166" s="118" t="s">
        <v>16</v>
      </c>
      <c r="I166" s="210" t="s">
        <v>2874</v>
      </c>
    </row>
    <row r="167" spans="2:9">
      <c r="B167" s="118" t="s">
        <v>1494</v>
      </c>
      <c r="C167" s="118" t="s">
        <v>1491</v>
      </c>
      <c r="D167" s="130">
        <v>311533554</v>
      </c>
      <c r="E167" s="118" t="s">
        <v>1495</v>
      </c>
      <c r="F167" s="130" t="s">
        <v>1307</v>
      </c>
      <c r="G167" s="118" t="s">
        <v>1492</v>
      </c>
      <c r="H167" s="118" t="s">
        <v>6</v>
      </c>
      <c r="I167" s="210" t="s">
        <v>2874</v>
      </c>
    </row>
    <row r="168" spans="2:9">
      <c r="B168" s="118" t="s">
        <v>1494</v>
      </c>
      <c r="C168" s="118" t="s">
        <v>1491</v>
      </c>
      <c r="D168" s="130">
        <v>311533554</v>
      </c>
      <c r="E168" s="118" t="s">
        <v>1496</v>
      </c>
      <c r="F168" s="130" t="s">
        <v>1307</v>
      </c>
      <c r="G168" s="118" t="s">
        <v>1492</v>
      </c>
      <c r="H168" s="118" t="s">
        <v>6</v>
      </c>
      <c r="I168" s="210" t="s">
        <v>2874</v>
      </c>
    </row>
    <row r="169" spans="2:9">
      <c r="B169" s="118" t="s">
        <v>1510</v>
      </c>
      <c r="C169" s="118" t="s">
        <v>1509</v>
      </c>
      <c r="D169" s="130">
        <v>310605027</v>
      </c>
      <c r="E169" s="118" t="s">
        <v>1511</v>
      </c>
      <c r="F169" s="130" t="s">
        <v>1287</v>
      </c>
      <c r="G169" s="118" t="s">
        <v>1492</v>
      </c>
      <c r="H169" s="118" t="s">
        <v>6</v>
      </c>
      <c r="I169" s="210" t="s">
        <v>2874</v>
      </c>
    </row>
    <row r="170" spans="2:9" ht="25.5">
      <c r="B170" s="147" t="s">
        <v>2840</v>
      </c>
      <c r="C170" s="147" t="s">
        <v>2841</v>
      </c>
      <c r="D170" s="130">
        <v>310304051</v>
      </c>
      <c r="E170" s="147" t="s">
        <v>356</v>
      </c>
      <c r="F170" s="130" t="s">
        <v>1219</v>
      </c>
      <c r="G170" s="118" t="s">
        <v>1497</v>
      </c>
      <c r="H170" s="118" t="s">
        <v>16</v>
      </c>
      <c r="I170" s="210" t="s">
        <v>2874</v>
      </c>
    </row>
    <row r="171" spans="2:9" ht="25.5">
      <c r="B171" s="147" t="s">
        <v>2846</v>
      </c>
      <c r="C171" s="147" t="s">
        <v>2847</v>
      </c>
      <c r="D171" s="130">
        <v>310605012</v>
      </c>
      <c r="E171" s="147" t="s">
        <v>2848</v>
      </c>
      <c r="F171" s="130" t="s">
        <v>2848</v>
      </c>
      <c r="G171" s="118" t="s">
        <v>1497</v>
      </c>
      <c r="H171" s="147" t="s">
        <v>2873</v>
      </c>
      <c r="I171" s="209" t="s">
        <v>16</v>
      </c>
    </row>
    <row r="172" spans="2:9">
      <c r="B172" s="147" t="s">
        <v>2852</v>
      </c>
      <c r="C172" s="147" t="s">
        <v>2853</v>
      </c>
      <c r="D172" s="130">
        <v>311226309</v>
      </c>
      <c r="E172" s="147" t="s">
        <v>2875</v>
      </c>
      <c r="F172" s="130" t="s">
        <v>2854</v>
      </c>
      <c r="G172" s="118" t="s">
        <v>1492</v>
      </c>
      <c r="H172" s="147" t="s">
        <v>16</v>
      </c>
      <c r="I172" s="209" t="s">
        <v>2874</v>
      </c>
    </row>
    <row r="173" spans="2:9">
      <c r="B173" s="147" t="s">
        <v>2855</v>
      </c>
      <c r="C173" s="147" t="s">
        <v>2853</v>
      </c>
      <c r="D173" s="130">
        <v>311226309</v>
      </c>
      <c r="E173" s="147" t="s">
        <v>2876</v>
      </c>
      <c r="F173" s="130" t="s">
        <v>2854</v>
      </c>
      <c r="G173" s="118" t="s">
        <v>1492</v>
      </c>
      <c r="H173" s="147" t="s">
        <v>16</v>
      </c>
      <c r="I173" s="209" t="s">
        <v>2874</v>
      </c>
    </row>
    <row r="174" spans="2:9">
      <c r="B174" s="147" t="s">
        <v>2856</v>
      </c>
      <c r="C174" s="147" t="s">
        <v>2853</v>
      </c>
      <c r="D174" s="130">
        <v>311226309</v>
      </c>
      <c r="E174" s="147" t="s">
        <v>2877</v>
      </c>
      <c r="F174" s="130" t="s">
        <v>2856</v>
      </c>
      <c r="G174" s="118" t="s">
        <v>1492</v>
      </c>
      <c r="H174" s="147" t="s">
        <v>16</v>
      </c>
      <c r="I174" s="209" t="s">
        <v>2874</v>
      </c>
    </row>
    <row r="175" spans="2:9">
      <c r="B175" s="147" t="s">
        <v>2866</v>
      </c>
      <c r="C175" s="147" t="s">
        <v>2853</v>
      </c>
      <c r="D175" s="130">
        <v>311226309</v>
      </c>
      <c r="E175" s="147" t="s">
        <v>2878</v>
      </c>
      <c r="F175" s="130" t="s">
        <v>2866</v>
      </c>
      <c r="G175" s="118" t="s">
        <v>1492</v>
      </c>
      <c r="H175" s="147" t="s">
        <v>16</v>
      </c>
      <c r="I175" s="209" t="s">
        <v>2874</v>
      </c>
    </row>
    <row r="176" spans="2:9">
      <c r="B176" s="147" t="s">
        <v>2867</v>
      </c>
      <c r="C176" s="147" t="s">
        <v>2853</v>
      </c>
      <c r="D176" s="130">
        <v>311226309</v>
      </c>
      <c r="E176" s="147" t="s">
        <v>2867</v>
      </c>
      <c r="F176" s="130" t="s">
        <v>2866</v>
      </c>
      <c r="G176" s="118" t="s">
        <v>1492</v>
      </c>
      <c r="H176" s="147" t="s">
        <v>16</v>
      </c>
      <c r="I176" s="209" t="s">
        <v>2874</v>
      </c>
    </row>
    <row r="177" spans="2:9">
      <c r="B177" s="147" t="s">
        <v>2868</v>
      </c>
      <c r="C177" s="147" t="s">
        <v>2853</v>
      </c>
      <c r="D177" s="130">
        <v>311226309</v>
      </c>
      <c r="E177" s="147" t="s">
        <v>2879</v>
      </c>
      <c r="F177" s="130" t="s">
        <v>2869</v>
      </c>
      <c r="G177" s="118" t="s">
        <v>1492</v>
      </c>
      <c r="H177" s="147" t="s">
        <v>16</v>
      </c>
      <c r="I177" s="209" t="s">
        <v>2874</v>
      </c>
    </row>
    <row r="178" spans="2:9">
      <c r="B178" s="147" t="s">
        <v>2857</v>
      </c>
      <c r="C178" s="147" t="s">
        <v>2853</v>
      </c>
      <c r="D178" s="130">
        <v>311226309</v>
      </c>
      <c r="E178" s="147" t="s">
        <v>2880</v>
      </c>
      <c r="F178" s="130" t="s">
        <v>2857</v>
      </c>
      <c r="G178" s="118" t="s">
        <v>1492</v>
      </c>
      <c r="H178" s="147" t="s">
        <v>16</v>
      </c>
      <c r="I178" s="209" t="s">
        <v>2874</v>
      </c>
    </row>
    <row r="179" spans="2:9">
      <c r="B179" s="147" t="s">
        <v>2858</v>
      </c>
      <c r="C179" s="147" t="s">
        <v>2853</v>
      </c>
      <c r="D179" s="130">
        <v>311226309</v>
      </c>
      <c r="E179" s="147" t="s">
        <v>2881</v>
      </c>
      <c r="F179" s="130" t="s">
        <v>2858</v>
      </c>
      <c r="G179" s="118" t="s">
        <v>1492</v>
      </c>
      <c r="H179" s="147" t="s">
        <v>16</v>
      </c>
      <c r="I179" s="209" t="s">
        <v>2874</v>
      </c>
    </row>
    <row r="180" spans="2:9">
      <c r="B180" s="147" t="s">
        <v>2870</v>
      </c>
      <c r="C180" s="147" t="s">
        <v>2853</v>
      </c>
      <c r="D180" s="130">
        <v>311226309</v>
      </c>
      <c r="E180" s="147" t="s">
        <v>2883</v>
      </c>
      <c r="F180" s="130" t="s">
        <v>2854</v>
      </c>
      <c r="G180" s="118" t="s">
        <v>1492</v>
      </c>
      <c r="H180" s="147" t="s">
        <v>16</v>
      </c>
      <c r="I180" s="209" t="s">
        <v>2874</v>
      </c>
    </row>
    <row r="181" spans="2:9">
      <c r="B181" s="147" t="s">
        <v>2859</v>
      </c>
      <c r="C181" s="147" t="s">
        <v>2853</v>
      </c>
      <c r="D181" s="130">
        <v>311226309</v>
      </c>
      <c r="E181" s="147" t="s">
        <v>2882</v>
      </c>
      <c r="F181" s="130" t="s">
        <v>2859</v>
      </c>
      <c r="G181" s="118" t="s">
        <v>1492</v>
      </c>
      <c r="H181" s="147" t="s">
        <v>16</v>
      </c>
      <c r="I181" s="209" t="s">
        <v>2874</v>
      </c>
    </row>
    <row r="182" spans="2:9">
      <c r="B182" s="147" t="s">
        <v>2860</v>
      </c>
      <c r="C182" s="147" t="s">
        <v>2853</v>
      </c>
      <c r="D182" s="130">
        <v>311226309</v>
      </c>
      <c r="E182" s="147" t="s">
        <v>2884</v>
      </c>
      <c r="F182" s="130" t="s">
        <v>2860</v>
      </c>
      <c r="G182" s="118" t="s">
        <v>1492</v>
      </c>
      <c r="H182" s="147" t="s">
        <v>16</v>
      </c>
      <c r="I182" s="209" t="s">
        <v>2874</v>
      </c>
    </row>
    <row r="183" spans="2:9">
      <c r="B183" s="147" t="s">
        <v>2861</v>
      </c>
      <c r="C183" s="147" t="s">
        <v>2853</v>
      </c>
      <c r="D183" s="130">
        <v>311226309</v>
      </c>
      <c r="E183" s="147" t="s">
        <v>2861</v>
      </c>
      <c r="F183" s="130" t="s">
        <v>2862</v>
      </c>
      <c r="G183" s="118" t="s">
        <v>1492</v>
      </c>
      <c r="H183" s="147" t="s">
        <v>32</v>
      </c>
      <c r="I183" s="209" t="s">
        <v>2874</v>
      </c>
    </row>
    <row r="184" spans="2:9">
      <c r="B184" s="147" t="s">
        <v>2871</v>
      </c>
      <c r="C184" s="147" t="s">
        <v>2853</v>
      </c>
      <c r="D184" s="130">
        <v>311226309</v>
      </c>
      <c r="E184" s="147" t="s">
        <v>2871</v>
      </c>
      <c r="F184" s="130" t="s">
        <v>2872</v>
      </c>
      <c r="G184" s="118" t="s">
        <v>1492</v>
      </c>
      <c r="H184" s="147" t="s">
        <v>16</v>
      </c>
      <c r="I184" s="209" t="s">
        <v>2874</v>
      </c>
    </row>
    <row r="185" spans="2:9">
      <c r="B185" s="147" t="s">
        <v>2903</v>
      </c>
      <c r="C185" s="147" t="s">
        <v>2901</v>
      </c>
      <c r="D185" s="130">
        <v>310101969</v>
      </c>
      <c r="E185" s="147" t="s">
        <v>2904</v>
      </c>
      <c r="F185" s="130" t="s">
        <v>2902</v>
      </c>
      <c r="G185" s="118" t="s">
        <v>1492</v>
      </c>
      <c r="H185" s="147" t="s">
        <v>32</v>
      </c>
      <c r="I185" s="209" t="s">
        <v>2874</v>
      </c>
    </row>
    <row r="186" spans="2:9" ht="25.5">
      <c r="B186" s="147" t="s">
        <v>2919</v>
      </c>
      <c r="C186" s="147" t="s">
        <v>2920</v>
      </c>
      <c r="D186" s="130">
        <v>310103071</v>
      </c>
      <c r="E186" s="147" t="s">
        <v>2919</v>
      </c>
      <c r="F186" s="130" t="s">
        <v>304</v>
      </c>
      <c r="G186" s="118" t="s">
        <v>1497</v>
      </c>
      <c r="H186" s="147" t="s">
        <v>16</v>
      </c>
      <c r="I186" s="209" t="s">
        <v>2874</v>
      </c>
    </row>
    <row r="187" spans="2:9" ht="25.5">
      <c r="B187" s="147" t="s">
        <v>2922</v>
      </c>
      <c r="C187" s="147" t="s">
        <v>2920</v>
      </c>
      <c r="D187" s="130">
        <v>310103071</v>
      </c>
      <c r="E187" s="147" t="s">
        <v>2922</v>
      </c>
      <c r="F187" s="130" t="s">
        <v>304</v>
      </c>
      <c r="G187" s="118" t="s">
        <v>1497</v>
      </c>
      <c r="H187" s="147" t="s">
        <v>16</v>
      </c>
      <c r="I187" s="209" t="s">
        <v>2874</v>
      </c>
    </row>
    <row r="188" spans="2:9" ht="25.5">
      <c r="B188" s="147" t="s">
        <v>2923</v>
      </c>
      <c r="C188" s="147" t="s">
        <v>2920</v>
      </c>
      <c r="D188" s="130">
        <v>310103071</v>
      </c>
      <c r="E188" s="147" t="s">
        <v>2923</v>
      </c>
      <c r="F188" s="130" t="s">
        <v>304</v>
      </c>
      <c r="G188" s="118" t="s">
        <v>1497</v>
      </c>
      <c r="H188" s="147" t="s">
        <v>16</v>
      </c>
      <c r="I188" s="209" t="s">
        <v>2874</v>
      </c>
    </row>
    <row r="189" spans="2:9" ht="25.5">
      <c r="B189" s="147" t="s">
        <v>2924</v>
      </c>
      <c r="C189" s="147" t="s">
        <v>2920</v>
      </c>
      <c r="D189" s="130">
        <v>310103071</v>
      </c>
      <c r="E189" s="147" t="s">
        <v>2924</v>
      </c>
      <c r="F189" s="130" t="s">
        <v>304</v>
      </c>
      <c r="G189" s="118" t="s">
        <v>1497</v>
      </c>
      <c r="H189" s="147" t="s">
        <v>16</v>
      </c>
      <c r="I189" s="209" t="s">
        <v>2874</v>
      </c>
    </row>
    <row r="190" spans="2:9" ht="25.5">
      <c r="B190" s="147" t="s">
        <v>2925</v>
      </c>
      <c r="C190" s="147" t="s">
        <v>2920</v>
      </c>
      <c r="D190" s="130">
        <v>310103071</v>
      </c>
      <c r="E190" s="147" t="s">
        <v>2925</v>
      </c>
      <c r="F190" s="130" t="s">
        <v>304</v>
      </c>
      <c r="G190" s="118" t="s">
        <v>1497</v>
      </c>
      <c r="H190" s="147" t="s">
        <v>16</v>
      </c>
      <c r="I190" s="209" t="s">
        <v>2874</v>
      </c>
    </row>
    <row r="191" spans="2:9" ht="25.5">
      <c r="B191" s="147" t="s">
        <v>2926</v>
      </c>
      <c r="C191" s="147" t="s">
        <v>2920</v>
      </c>
      <c r="D191" s="130">
        <v>310103071</v>
      </c>
      <c r="E191" s="147" t="s">
        <v>2926</v>
      </c>
      <c r="F191" s="130" t="s">
        <v>304</v>
      </c>
      <c r="G191" s="118" t="s">
        <v>1497</v>
      </c>
      <c r="H191" s="147" t="s">
        <v>16</v>
      </c>
      <c r="I191" s="209" t="s">
        <v>2874</v>
      </c>
    </row>
    <row r="192" spans="2:9" ht="25.5">
      <c r="B192" s="147" t="s">
        <v>2927</v>
      </c>
      <c r="C192" s="147" t="s">
        <v>2920</v>
      </c>
      <c r="D192" s="130">
        <v>310103071</v>
      </c>
      <c r="E192" s="147" t="s">
        <v>2927</v>
      </c>
      <c r="F192" s="130" t="s">
        <v>304</v>
      </c>
      <c r="G192" s="118" t="s">
        <v>1497</v>
      </c>
      <c r="H192" s="147" t="s">
        <v>16</v>
      </c>
      <c r="I192" s="209" t="s">
        <v>2874</v>
      </c>
    </row>
    <row r="193" spans="2:9" ht="25.5">
      <c r="B193" s="147" t="s">
        <v>2946</v>
      </c>
      <c r="C193" s="147" t="s">
        <v>2944</v>
      </c>
      <c r="D193" s="130">
        <v>310911719</v>
      </c>
      <c r="E193" s="147" t="s">
        <v>2947</v>
      </c>
      <c r="F193" s="130" t="s">
        <v>2945</v>
      </c>
      <c r="G193" s="118" t="s">
        <v>1497</v>
      </c>
      <c r="H193" s="147" t="s">
        <v>16</v>
      </c>
      <c r="I193" s="209" t="s">
        <v>2874</v>
      </c>
    </row>
    <row r="194" spans="2:9">
      <c r="B194" s="147" t="s">
        <v>2954</v>
      </c>
      <c r="C194" s="147" t="s">
        <v>2951</v>
      </c>
      <c r="D194" s="130">
        <v>310101174</v>
      </c>
      <c r="E194" s="147" t="s">
        <v>2955</v>
      </c>
      <c r="F194" s="130" t="s">
        <v>287</v>
      </c>
      <c r="G194" s="118" t="s">
        <v>1492</v>
      </c>
      <c r="H194" s="147" t="s">
        <v>16</v>
      </c>
      <c r="I194" s="209" t="s">
        <v>2874</v>
      </c>
    </row>
    <row r="195" spans="2:9">
      <c r="B195" s="147" t="s">
        <v>2952</v>
      </c>
      <c r="C195" s="147" t="s">
        <v>2951</v>
      </c>
      <c r="D195" s="130">
        <v>310101174</v>
      </c>
      <c r="E195" s="147" t="s">
        <v>2956</v>
      </c>
      <c r="F195" s="130" t="s">
        <v>287</v>
      </c>
      <c r="G195" s="118" t="s">
        <v>1492</v>
      </c>
      <c r="H195" s="147" t="s">
        <v>16</v>
      </c>
      <c r="I195" s="209" t="s">
        <v>2874</v>
      </c>
    </row>
    <row r="196" spans="2:9">
      <c r="B196" s="147" t="s">
        <v>2953</v>
      </c>
      <c r="C196" s="147" t="s">
        <v>2951</v>
      </c>
      <c r="D196" s="130">
        <v>310101174</v>
      </c>
      <c r="E196" s="147" t="s">
        <v>2957</v>
      </c>
      <c r="F196" s="130" t="s">
        <v>287</v>
      </c>
      <c r="G196" s="118" t="s">
        <v>1492</v>
      </c>
      <c r="H196" s="147" t="s">
        <v>16</v>
      </c>
      <c r="I196" s="209" t="s">
        <v>2874</v>
      </c>
    </row>
    <row r="197" spans="2:9" ht="38.25">
      <c r="B197" s="147" t="s">
        <v>2965</v>
      </c>
      <c r="C197" s="147" t="s">
        <v>2966</v>
      </c>
      <c r="D197" s="130">
        <v>310202463</v>
      </c>
      <c r="E197" s="147" t="s">
        <v>2967</v>
      </c>
      <c r="F197" s="130" t="s">
        <v>2968</v>
      </c>
      <c r="G197" s="118" t="s">
        <v>1497</v>
      </c>
      <c r="H197" s="147" t="s">
        <v>16</v>
      </c>
      <c r="I197" s="209" t="s">
        <v>2874</v>
      </c>
    </row>
    <row r="198" spans="2:9" ht="25.5">
      <c r="B198" s="147" t="s">
        <v>2965</v>
      </c>
      <c r="C198" s="147" t="s">
        <v>2966</v>
      </c>
      <c r="D198" s="130">
        <v>310202463</v>
      </c>
      <c r="E198" s="147" t="s">
        <v>2969</v>
      </c>
      <c r="F198" s="130" t="s">
        <v>2970</v>
      </c>
      <c r="G198" s="118" t="s">
        <v>1497</v>
      </c>
      <c r="H198" s="147" t="s">
        <v>16</v>
      </c>
      <c r="I198" s="209" t="s">
        <v>2874</v>
      </c>
    </row>
    <row r="199" spans="2:9" ht="25.5">
      <c r="B199" s="147" t="s">
        <v>2965</v>
      </c>
      <c r="C199" s="147" t="s">
        <v>2966</v>
      </c>
      <c r="D199" s="130">
        <v>310202463</v>
      </c>
      <c r="E199" s="147" t="s">
        <v>2971</v>
      </c>
      <c r="F199" s="130" t="s">
        <v>2972</v>
      </c>
      <c r="G199" s="118" t="s">
        <v>1497</v>
      </c>
      <c r="H199" s="147" t="s">
        <v>16</v>
      </c>
      <c r="I199" s="209" t="s">
        <v>2874</v>
      </c>
    </row>
    <row r="200" spans="2:9">
      <c r="B200" s="147" t="s">
        <v>2992</v>
      </c>
      <c r="C200" s="147" t="s">
        <v>2989</v>
      </c>
      <c r="D200" s="130">
        <v>311226792</v>
      </c>
      <c r="E200" s="147" t="s">
        <v>2990</v>
      </c>
      <c r="F200" s="130" t="s">
        <v>2991</v>
      </c>
      <c r="G200" s="118" t="s">
        <v>1497</v>
      </c>
      <c r="H200" s="147" t="s">
        <v>7</v>
      </c>
      <c r="I200" s="209" t="s">
        <v>2874</v>
      </c>
    </row>
    <row r="201" spans="2:9" ht="25.5">
      <c r="B201" s="147" t="s">
        <v>467</v>
      </c>
      <c r="C201" s="147" t="s">
        <v>2994</v>
      </c>
      <c r="D201" s="130">
        <v>311219056</v>
      </c>
      <c r="E201" s="147" t="s">
        <v>2996</v>
      </c>
      <c r="F201" s="130" t="s">
        <v>467</v>
      </c>
      <c r="G201" s="118" t="s">
        <v>1492</v>
      </c>
      <c r="H201" s="147" t="s">
        <v>16</v>
      </c>
      <c r="I201" s="209" t="s">
        <v>2874</v>
      </c>
    </row>
    <row r="202" spans="2:9" ht="25.5">
      <c r="B202" s="147" t="s">
        <v>467</v>
      </c>
      <c r="C202" s="147" t="s">
        <v>2994</v>
      </c>
      <c r="D202" s="130">
        <v>311219056</v>
      </c>
      <c r="E202" s="147" t="s">
        <v>2995</v>
      </c>
      <c r="F202" s="130" t="s">
        <v>467</v>
      </c>
      <c r="G202" s="118" t="s">
        <v>1492</v>
      </c>
      <c r="H202" s="147" t="s">
        <v>16</v>
      </c>
      <c r="I202" s="209" t="s">
        <v>2874</v>
      </c>
    </row>
    <row r="203" spans="2:9" ht="25.5">
      <c r="B203" s="147" t="s">
        <v>467</v>
      </c>
      <c r="C203" s="147" t="s">
        <v>2994</v>
      </c>
      <c r="D203" s="130">
        <v>311219056</v>
      </c>
      <c r="E203" s="147" t="s">
        <v>2999</v>
      </c>
      <c r="F203" s="130" t="s">
        <v>467</v>
      </c>
      <c r="G203" s="118" t="s">
        <v>1492</v>
      </c>
      <c r="H203" s="147" t="s">
        <v>16</v>
      </c>
      <c r="I203" s="209" t="s">
        <v>2874</v>
      </c>
    </row>
    <row r="204" spans="2:9" ht="25.5">
      <c r="B204" s="147" t="s">
        <v>467</v>
      </c>
      <c r="C204" s="147" t="s">
        <v>2994</v>
      </c>
      <c r="D204" s="130">
        <v>311219056</v>
      </c>
      <c r="E204" s="147" t="s">
        <v>3001</v>
      </c>
      <c r="F204" s="130" t="s">
        <v>467</v>
      </c>
      <c r="G204" s="118" t="s">
        <v>1492</v>
      </c>
      <c r="H204" s="147" t="s">
        <v>16</v>
      </c>
      <c r="I204" s="209" t="s">
        <v>2874</v>
      </c>
    </row>
    <row r="205" spans="2:9" ht="25.5">
      <c r="B205" s="147" t="s">
        <v>3005</v>
      </c>
      <c r="C205" s="147" t="s">
        <v>3005</v>
      </c>
      <c r="D205" s="130">
        <v>310101875</v>
      </c>
      <c r="E205" s="147" t="s">
        <v>3007</v>
      </c>
      <c r="F205" s="130" t="s">
        <v>3006</v>
      </c>
      <c r="G205" s="118" t="s">
        <v>1497</v>
      </c>
      <c r="H205" s="147" t="s">
        <v>16</v>
      </c>
      <c r="I205" s="209" t="s">
        <v>2874</v>
      </c>
    </row>
    <row r="206" spans="2:9" ht="25.5">
      <c r="B206" s="147" t="s">
        <v>3005</v>
      </c>
      <c r="C206" s="147" t="s">
        <v>3005</v>
      </c>
      <c r="D206" s="130">
        <v>310101875</v>
      </c>
      <c r="E206" s="147" t="s">
        <v>3009</v>
      </c>
      <c r="F206" s="130" t="s">
        <v>3006</v>
      </c>
      <c r="G206" s="118" t="s">
        <v>1497</v>
      </c>
      <c r="H206" s="147" t="s">
        <v>16</v>
      </c>
      <c r="I206" s="209" t="s">
        <v>2874</v>
      </c>
    </row>
    <row r="207" spans="2:9">
      <c r="B207" s="147" t="s">
        <v>3015</v>
      </c>
      <c r="C207" s="147" t="s">
        <v>3015</v>
      </c>
      <c r="D207" s="130">
        <v>310203557</v>
      </c>
      <c r="E207" s="147" t="s">
        <v>3018</v>
      </c>
      <c r="F207" s="130" t="s">
        <v>3016</v>
      </c>
      <c r="G207" s="118" t="s">
        <v>1497</v>
      </c>
      <c r="H207" s="147" t="s">
        <v>16</v>
      </c>
      <c r="I207" s="209" t="s">
        <v>2874</v>
      </c>
    </row>
    <row r="208" spans="2:9">
      <c r="B208" s="147" t="s">
        <v>3020</v>
      </c>
      <c r="C208" s="147" t="s">
        <v>3020</v>
      </c>
      <c r="D208" s="130">
        <v>310705533</v>
      </c>
      <c r="E208" s="147" t="s">
        <v>3021</v>
      </c>
      <c r="F208" s="130" t="s">
        <v>294</v>
      </c>
      <c r="G208" s="118" t="s">
        <v>1497</v>
      </c>
      <c r="H208" s="147" t="s">
        <v>21</v>
      </c>
      <c r="I208" s="209" t="s">
        <v>2874</v>
      </c>
    </row>
    <row r="209" spans="2:9">
      <c r="B209" s="147" t="s">
        <v>3020</v>
      </c>
      <c r="C209" s="147" t="s">
        <v>3020</v>
      </c>
      <c r="D209" s="130">
        <v>310705533</v>
      </c>
      <c r="E209" s="147" t="s">
        <v>3022</v>
      </c>
      <c r="F209" s="130" t="s">
        <v>294</v>
      </c>
      <c r="G209" s="118" t="s">
        <v>1497</v>
      </c>
      <c r="H209" s="147" t="s">
        <v>21</v>
      </c>
      <c r="I209" s="209" t="s">
        <v>2874</v>
      </c>
    </row>
    <row r="210" spans="2:9">
      <c r="B210" s="147" t="s">
        <v>3020</v>
      </c>
      <c r="C210" s="147" t="s">
        <v>3020</v>
      </c>
      <c r="D210" s="130">
        <v>310705533</v>
      </c>
      <c r="E210" s="147" t="s">
        <v>3023</v>
      </c>
      <c r="F210" s="130" t="s">
        <v>294</v>
      </c>
      <c r="G210" s="118" t="s">
        <v>1497</v>
      </c>
      <c r="H210" s="147" t="s">
        <v>21</v>
      </c>
      <c r="I210" s="209" t="s">
        <v>2874</v>
      </c>
    </row>
    <row r="211" spans="2:9">
      <c r="B211" s="147" t="s">
        <v>3020</v>
      </c>
      <c r="C211" s="147" t="s">
        <v>3020</v>
      </c>
      <c r="D211" s="130">
        <v>310705533</v>
      </c>
      <c r="E211" s="147" t="s">
        <v>3024</v>
      </c>
      <c r="F211" s="130" t="s">
        <v>294</v>
      </c>
      <c r="G211" s="118" t="s">
        <v>1497</v>
      </c>
      <c r="H211" s="147" t="s">
        <v>21</v>
      </c>
      <c r="I211" s="209" t="s">
        <v>2874</v>
      </c>
    </row>
    <row r="212" spans="2:9">
      <c r="B212" s="147" t="s">
        <v>3020</v>
      </c>
      <c r="C212" s="147" t="s">
        <v>3020</v>
      </c>
      <c r="D212" s="130">
        <v>310705533</v>
      </c>
      <c r="E212" s="147" t="s">
        <v>3025</v>
      </c>
      <c r="F212" s="130" t="s">
        <v>294</v>
      </c>
      <c r="G212" s="118" t="s">
        <v>1497</v>
      </c>
      <c r="H212" s="147" t="s">
        <v>21</v>
      </c>
      <c r="I212" s="209" t="s">
        <v>2874</v>
      </c>
    </row>
    <row r="213" spans="2:9">
      <c r="B213" s="147" t="s">
        <v>3036</v>
      </c>
      <c r="C213" s="147" t="s">
        <v>3035</v>
      </c>
      <c r="D213" s="130">
        <v>310101801</v>
      </c>
      <c r="E213" s="147" t="s">
        <v>3036</v>
      </c>
      <c r="F213" s="130" t="s">
        <v>3037</v>
      </c>
      <c r="G213" s="118" t="s">
        <v>1497</v>
      </c>
      <c r="H213" s="147" t="s">
        <v>16</v>
      </c>
      <c r="I213" s="209" t="s">
        <v>2874</v>
      </c>
    </row>
    <row r="214" spans="2:9">
      <c r="B214" s="147" t="s">
        <v>3038</v>
      </c>
      <c r="C214" s="147" t="s">
        <v>3035</v>
      </c>
      <c r="D214" s="130">
        <v>310101801</v>
      </c>
      <c r="E214" s="147" t="s">
        <v>3038</v>
      </c>
      <c r="F214" s="130" t="s">
        <v>1930</v>
      </c>
      <c r="G214" s="118" t="s">
        <v>1497</v>
      </c>
      <c r="H214" s="147" t="s">
        <v>16</v>
      </c>
      <c r="I214" s="209" t="s">
        <v>2874</v>
      </c>
    </row>
    <row r="215" spans="2:9" ht="25.5">
      <c r="B215" s="147" t="s">
        <v>3041</v>
      </c>
      <c r="C215" s="147" t="s">
        <v>3042</v>
      </c>
      <c r="D215" s="130">
        <v>311331004</v>
      </c>
      <c r="E215" s="147" t="s">
        <v>3041</v>
      </c>
      <c r="F215" s="130" t="s">
        <v>1270</v>
      </c>
      <c r="G215" s="118" t="s">
        <v>1497</v>
      </c>
      <c r="H215" s="147" t="s">
        <v>7</v>
      </c>
      <c r="I215" s="209" t="s">
        <v>2874</v>
      </c>
    </row>
    <row r="216" spans="2:9">
      <c r="B216" s="147" t="s">
        <v>3045</v>
      </c>
      <c r="C216" s="147" t="s">
        <v>3046</v>
      </c>
      <c r="D216" s="130">
        <v>310908704</v>
      </c>
      <c r="E216" s="147" t="s">
        <v>3046</v>
      </c>
      <c r="F216" s="130" t="s">
        <v>294</v>
      </c>
      <c r="G216" s="118" t="s">
        <v>1497</v>
      </c>
      <c r="H216" s="147" t="s">
        <v>140</v>
      </c>
      <c r="I216" s="209" t="s">
        <v>3047</v>
      </c>
    </row>
    <row r="217" spans="2:9">
      <c r="B217" s="147" t="s">
        <v>3051</v>
      </c>
      <c r="C217" s="147" t="s">
        <v>3052</v>
      </c>
      <c r="D217" s="130">
        <v>310100449</v>
      </c>
      <c r="E217" s="147" t="s">
        <v>3054</v>
      </c>
      <c r="F217" s="130" t="s">
        <v>3053</v>
      </c>
      <c r="G217" s="118" t="s">
        <v>1492</v>
      </c>
      <c r="H217" s="147" t="s">
        <v>16</v>
      </c>
      <c r="I217" s="209" t="s">
        <v>2874</v>
      </c>
    </row>
    <row r="218" spans="2:9">
      <c r="B218" s="147" t="s">
        <v>3056</v>
      </c>
      <c r="C218" s="147" t="s">
        <v>3057</v>
      </c>
      <c r="D218" s="130">
        <v>310100145</v>
      </c>
      <c r="E218" s="147" t="s">
        <v>3062</v>
      </c>
      <c r="F218" s="130" t="s">
        <v>1302</v>
      </c>
      <c r="G218" s="118" t="s">
        <v>1497</v>
      </c>
      <c r="H218" s="147" t="s">
        <v>9</v>
      </c>
      <c r="I218" s="209" t="s">
        <v>15</v>
      </c>
    </row>
    <row r="219" spans="2:9">
      <c r="B219" s="147" t="s">
        <v>3056</v>
      </c>
      <c r="C219" s="147" t="s">
        <v>3057</v>
      </c>
      <c r="D219" s="130">
        <v>310100145</v>
      </c>
      <c r="E219" s="147" t="s">
        <v>3063</v>
      </c>
      <c r="F219" s="130" t="s">
        <v>1302</v>
      </c>
      <c r="G219" s="118" t="s">
        <v>1497</v>
      </c>
      <c r="H219" s="147" t="s">
        <v>9</v>
      </c>
      <c r="I219" s="209" t="s">
        <v>15</v>
      </c>
    </row>
    <row r="220" spans="2:9" ht="25.5">
      <c r="B220" s="147" t="s">
        <v>3059</v>
      </c>
      <c r="C220" s="147" t="s">
        <v>3060</v>
      </c>
      <c r="D220" s="130">
        <v>310100302</v>
      </c>
      <c r="E220" s="147" t="s">
        <v>3064</v>
      </c>
      <c r="F220" s="130" t="s">
        <v>1303</v>
      </c>
      <c r="G220" s="118" t="s">
        <v>1497</v>
      </c>
      <c r="H220" s="147" t="s">
        <v>9</v>
      </c>
      <c r="I220" s="209" t="s">
        <v>15</v>
      </c>
    </row>
    <row r="221" spans="2:9">
      <c r="B221" s="147" t="s">
        <v>3070</v>
      </c>
      <c r="C221" s="147" t="s">
        <v>3071</v>
      </c>
      <c r="D221" s="130">
        <v>310101118</v>
      </c>
      <c r="E221" s="147" t="s">
        <v>3075</v>
      </c>
      <c r="F221" s="130" t="s">
        <v>3073</v>
      </c>
      <c r="G221" s="147" t="s">
        <v>3074</v>
      </c>
      <c r="H221" s="147" t="s">
        <v>9</v>
      </c>
      <c r="I221" s="209" t="s">
        <v>16</v>
      </c>
    </row>
    <row r="222" spans="2:9">
      <c r="B222" s="147" t="s">
        <v>3070</v>
      </c>
      <c r="C222" s="147" t="s">
        <v>3071</v>
      </c>
      <c r="D222" s="130">
        <v>310101118</v>
      </c>
      <c r="E222" s="147" t="s">
        <v>3076</v>
      </c>
      <c r="F222" s="130" t="s">
        <v>3073</v>
      </c>
      <c r="G222" s="147" t="s">
        <v>3074</v>
      </c>
      <c r="H222" s="147" t="s">
        <v>11</v>
      </c>
      <c r="I222" s="209" t="s">
        <v>2874</v>
      </c>
    </row>
    <row r="223" spans="2:9" ht="25.5">
      <c r="B223" s="147" t="s">
        <v>3109</v>
      </c>
      <c r="C223" s="147" t="s">
        <v>3099</v>
      </c>
      <c r="D223" s="130">
        <v>310100233</v>
      </c>
      <c r="E223" s="147" t="s">
        <v>3109</v>
      </c>
      <c r="F223" s="130" t="s">
        <v>3101</v>
      </c>
      <c r="G223" s="147" t="s">
        <v>3108</v>
      </c>
      <c r="H223" s="147" t="s">
        <v>16</v>
      </c>
      <c r="I223" s="209" t="s">
        <v>2874</v>
      </c>
    </row>
    <row r="224" spans="2:9" ht="25.5">
      <c r="B224" s="147" t="s">
        <v>3102</v>
      </c>
      <c r="C224" s="147" t="s">
        <v>3099</v>
      </c>
      <c r="D224" s="130">
        <v>310100233</v>
      </c>
      <c r="E224" s="147" t="s">
        <v>3102</v>
      </c>
      <c r="F224" s="130" t="s">
        <v>3104</v>
      </c>
      <c r="G224" s="147" t="s">
        <v>3108</v>
      </c>
      <c r="H224" s="147" t="s">
        <v>16</v>
      </c>
      <c r="I224" s="209" t="s">
        <v>2874</v>
      </c>
    </row>
    <row r="225" spans="2:9" ht="25.5">
      <c r="B225" s="147" t="s">
        <v>3105</v>
      </c>
      <c r="C225" s="147" t="s">
        <v>3099</v>
      </c>
      <c r="D225" s="130">
        <v>310100233</v>
      </c>
      <c r="E225" s="147" t="s">
        <v>3105</v>
      </c>
      <c r="F225" s="130" t="s">
        <v>3101</v>
      </c>
      <c r="G225" s="147" t="s">
        <v>3108</v>
      </c>
      <c r="H225" s="147" t="s">
        <v>16</v>
      </c>
      <c r="I225" s="209" t="s">
        <v>2874</v>
      </c>
    </row>
    <row r="226" spans="2:9" ht="25.5">
      <c r="B226" s="147" t="s">
        <v>3106</v>
      </c>
      <c r="C226" s="147" t="s">
        <v>3099</v>
      </c>
      <c r="D226" s="130">
        <v>310100233</v>
      </c>
      <c r="E226" s="147" t="s">
        <v>3106</v>
      </c>
      <c r="F226" s="130" t="s">
        <v>3101</v>
      </c>
      <c r="G226" s="147" t="s">
        <v>3108</v>
      </c>
      <c r="H226" s="147" t="s">
        <v>16</v>
      </c>
      <c r="I226" s="209" t="s">
        <v>2874</v>
      </c>
    </row>
    <row r="227" spans="2:9" ht="25.5">
      <c r="B227" s="147" t="s">
        <v>3107</v>
      </c>
      <c r="C227" s="147" t="s">
        <v>3099</v>
      </c>
      <c r="D227" s="130">
        <v>310100233</v>
      </c>
      <c r="E227" s="147" t="s">
        <v>3107</v>
      </c>
      <c r="F227" s="130" t="s">
        <v>3101</v>
      </c>
      <c r="G227" s="147" t="s">
        <v>3108</v>
      </c>
      <c r="H227" s="147" t="s">
        <v>16</v>
      </c>
      <c r="I227" s="209" t="s">
        <v>2874</v>
      </c>
    </row>
    <row r="228" spans="2:9">
      <c r="B228" s="147" t="s">
        <v>3156</v>
      </c>
      <c r="C228" s="147" t="s">
        <v>3153</v>
      </c>
      <c r="D228" s="176">
        <v>310705175</v>
      </c>
      <c r="E228" s="147" t="s">
        <v>3154</v>
      </c>
      <c r="F228" s="176" t="s">
        <v>3155</v>
      </c>
      <c r="G228" s="147" t="s">
        <v>1497</v>
      </c>
      <c r="H228" s="147" t="s">
        <v>3157</v>
      </c>
      <c r="I228" s="209" t="s">
        <v>2874</v>
      </c>
    </row>
    <row r="229" spans="2:9">
      <c r="B229" s="147" t="s">
        <v>3158</v>
      </c>
      <c r="C229" s="147" t="s">
        <v>3159</v>
      </c>
      <c r="D229" s="176">
        <v>310907397</v>
      </c>
      <c r="E229" s="147" t="s">
        <v>3161</v>
      </c>
      <c r="F229" s="176" t="s">
        <v>3162</v>
      </c>
      <c r="G229" s="147" t="s">
        <v>1497</v>
      </c>
      <c r="H229" s="147" t="s">
        <v>6</v>
      </c>
      <c r="I229" s="209" t="s">
        <v>2874</v>
      </c>
    </row>
    <row r="230" spans="2:9" ht="25.5">
      <c r="B230" s="147" t="s">
        <v>463</v>
      </c>
      <c r="C230" s="147" t="s">
        <v>3167</v>
      </c>
      <c r="D230" s="176">
        <v>310202165</v>
      </c>
      <c r="E230" s="147" t="s">
        <v>3172</v>
      </c>
      <c r="F230" s="176" t="s">
        <v>3168</v>
      </c>
      <c r="G230" s="147" t="s">
        <v>1497</v>
      </c>
      <c r="H230" s="147" t="s">
        <v>16</v>
      </c>
      <c r="I230" s="209" t="s">
        <v>2874</v>
      </c>
    </row>
    <row r="231" spans="2:9" ht="25.5">
      <c r="B231" s="147" t="s">
        <v>463</v>
      </c>
      <c r="C231" s="147" t="s">
        <v>3167</v>
      </c>
      <c r="D231" s="176">
        <v>310202165</v>
      </c>
      <c r="E231" s="147" t="s">
        <v>3173</v>
      </c>
      <c r="F231" s="176" t="s">
        <v>3169</v>
      </c>
      <c r="G231" s="147" t="s">
        <v>1497</v>
      </c>
      <c r="H231" s="147" t="s">
        <v>16</v>
      </c>
      <c r="I231" s="209" t="s">
        <v>2874</v>
      </c>
    </row>
    <row r="232" spans="2:9" ht="25.5">
      <c r="B232" s="147" t="s">
        <v>463</v>
      </c>
      <c r="C232" s="147" t="s">
        <v>3167</v>
      </c>
      <c r="D232" s="176">
        <v>310202165</v>
      </c>
      <c r="E232" s="147" t="s">
        <v>3174</v>
      </c>
      <c r="F232" s="176" t="s">
        <v>3171</v>
      </c>
      <c r="G232" s="147" t="s">
        <v>1492</v>
      </c>
      <c r="H232" s="147" t="s">
        <v>16</v>
      </c>
      <c r="I232" s="209" t="s">
        <v>2874</v>
      </c>
    </row>
    <row r="233" spans="2:9">
      <c r="B233" s="147" t="s">
        <v>3183</v>
      </c>
      <c r="C233" s="147" t="s">
        <v>3182</v>
      </c>
      <c r="D233" s="176">
        <v>310101414</v>
      </c>
      <c r="E233" s="147" t="s">
        <v>3184</v>
      </c>
      <c r="F233" s="176" t="s">
        <v>295</v>
      </c>
      <c r="G233" s="147" t="s">
        <v>1492</v>
      </c>
      <c r="H233" s="147" t="s">
        <v>16</v>
      </c>
      <c r="I233" s="209" t="s">
        <v>2874</v>
      </c>
    </row>
    <row r="234" spans="2:9">
      <c r="B234" s="147" t="s">
        <v>3183</v>
      </c>
      <c r="C234" s="147" t="s">
        <v>3182</v>
      </c>
      <c r="D234" s="176">
        <v>310101414</v>
      </c>
      <c r="E234" s="147" t="s">
        <v>3185</v>
      </c>
      <c r="F234" s="176" t="s">
        <v>295</v>
      </c>
      <c r="G234" s="147" t="s">
        <v>1492</v>
      </c>
      <c r="H234" s="147" t="s">
        <v>16</v>
      </c>
      <c r="I234" s="209" t="s">
        <v>2874</v>
      </c>
    </row>
    <row r="235" spans="2:9">
      <c r="B235" s="147" t="s">
        <v>293</v>
      </c>
      <c r="C235" s="147" t="s">
        <v>3198</v>
      </c>
      <c r="D235" s="176">
        <v>310101255</v>
      </c>
      <c r="E235" s="147" t="s">
        <v>3199</v>
      </c>
      <c r="F235" s="176" t="s">
        <v>293</v>
      </c>
      <c r="G235" s="147" t="s">
        <v>1497</v>
      </c>
      <c r="H235" s="147" t="s">
        <v>9</v>
      </c>
      <c r="I235" s="209" t="s">
        <v>3200</v>
      </c>
    </row>
    <row r="236" spans="2:9">
      <c r="B236" s="147" t="s">
        <v>293</v>
      </c>
      <c r="C236" s="147" t="s">
        <v>3198</v>
      </c>
      <c r="D236" s="176">
        <v>310101255</v>
      </c>
      <c r="E236" s="147" t="s">
        <v>3201</v>
      </c>
      <c r="F236" s="176" t="s">
        <v>293</v>
      </c>
      <c r="G236" s="147" t="s">
        <v>1497</v>
      </c>
      <c r="H236" s="147" t="s">
        <v>16</v>
      </c>
      <c r="I236" s="209" t="s">
        <v>2874</v>
      </c>
    </row>
    <row r="237" spans="2:9">
      <c r="B237" s="147" t="s">
        <v>308</v>
      </c>
      <c r="C237" s="147" t="s">
        <v>3198</v>
      </c>
      <c r="D237" s="176">
        <v>310101255</v>
      </c>
      <c r="E237" s="147" t="s">
        <v>308</v>
      </c>
      <c r="F237" s="176" t="s">
        <v>308</v>
      </c>
      <c r="G237" s="147" t="s">
        <v>1497</v>
      </c>
      <c r="H237" s="147" t="s">
        <v>16</v>
      </c>
      <c r="I237" s="209" t="s">
        <v>3202</v>
      </c>
    </row>
    <row r="238" spans="2:9" ht="25.5">
      <c r="B238" s="147" t="s">
        <v>3247</v>
      </c>
      <c r="C238" s="147" t="s">
        <v>3247</v>
      </c>
      <c r="D238" s="176">
        <v>311018395</v>
      </c>
      <c r="E238" s="147" t="s">
        <v>3248</v>
      </c>
      <c r="F238" s="176" t="s">
        <v>294</v>
      </c>
      <c r="G238" s="147" t="s">
        <v>1497</v>
      </c>
      <c r="H238" s="147" t="s">
        <v>16</v>
      </c>
      <c r="I238" s="209" t="s">
        <v>3249</v>
      </c>
    </row>
    <row r="239" spans="2:9" ht="25.5">
      <c r="B239" s="147" t="s">
        <v>3261</v>
      </c>
      <c r="C239" s="147" t="s">
        <v>3262</v>
      </c>
      <c r="D239" s="176">
        <v>310100749</v>
      </c>
      <c r="E239" s="147" t="s">
        <v>3263</v>
      </c>
      <c r="F239" s="176" t="s">
        <v>470</v>
      </c>
      <c r="G239" s="147" t="s">
        <v>3264</v>
      </c>
      <c r="H239" s="147" t="s">
        <v>16</v>
      </c>
      <c r="I239" s="209" t="s">
        <v>2874</v>
      </c>
    </row>
    <row r="240" spans="2:9">
      <c r="B240" s="147" t="s">
        <v>3275</v>
      </c>
      <c r="C240" s="147" t="s">
        <v>3276</v>
      </c>
      <c r="D240" s="176">
        <v>310101184</v>
      </c>
      <c r="E240" s="147" t="s">
        <v>3278</v>
      </c>
      <c r="F240" s="176" t="s">
        <v>3277</v>
      </c>
      <c r="G240" s="147" t="s">
        <v>1497</v>
      </c>
      <c r="H240" s="147" t="s">
        <v>16</v>
      </c>
      <c r="I240" s="209" t="s">
        <v>2874</v>
      </c>
    </row>
    <row r="241" spans="2:9">
      <c r="B241" s="147" t="s">
        <v>3283</v>
      </c>
      <c r="C241" s="147" t="s">
        <v>3280</v>
      </c>
      <c r="D241" s="176">
        <v>310203732</v>
      </c>
      <c r="E241" s="147" t="s">
        <v>3284</v>
      </c>
      <c r="F241" s="176" t="s">
        <v>3281</v>
      </c>
      <c r="G241" s="147" t="s">
        <v>1497</v>
      </c>
      <c r="H241" s="147" t="s">
        <v>16</v>
      </c>
      <c r="I241" s="209" t="s">
        <v>2874</v>
      </c>
    </row>
    <row r="242" spans="2:9" ht="25.5">
      <c r="B242" s="147" t="s">
        <v>3294</v>
      </c>
      <c r="C242" s="147" t="s">
        <v>3290</v>
      </c>
      <c r="D242" s="176">
        <v>311018326</v>
      </c>
      <c r="E242" s="147" t="s">
        <v>3295</v>
      </c>
      <c r="F242" s="176" t="s">
        <v>309</v>
      </c>
      <c r="G242" s="147" t="s">
        <v>1497</v>
      </c>
      <c r="H242" s="147" t="s">
        <v>16</v>
      </c>
      <c r="I242" s="209" t="s">
        <v>2874</v>
      </c>
    </row>
    <row r="243" spans="2:9" ht="25.5">
      <c r="B243" s="147" t="s">
        <v>3289</v>
      </c>
      <c r="C243" s="147" t="s">
        <v>3290</v>
      </c>
      <c r="D243" s="176">
        <v>311018326</v>
      </c>
      <c r="E243" s="147" t="s">
        <v>3296</v>
      </c>
      <c r="F243" s="176" t="s">
        <v>471</v>
      </c>
      <c r="G243" s="147" t="s">
        <v>1492</v>
      </c>
      <c r="H243" s="147" t="s">
        <v>16</v>
      </c>
      <c r="I243" s="209" t="s">
        <v>2874</v>
      </c>
    </row>
    <row r="244" spans="2:9" ht="25.5">
      <c r="B244" s="147" t="s">
        <v>3292</v>
      </c>
      <c r="C244" s="147" t="s">
        <v>3290</v>
      </c>
      <c r="D244" s="176">
        <v>311018326</v>
      </c>
      <c r="E244" s="147" t="s">
        <v>3297</v>
      </c>
      <c r="F244" s="176" t="s">
        <v>471</v>
      </c>
      <c r="G244" s="147" t="s">
        <v>1492</v>
      </c>
      <c r="H244" s="147" t="s">
        <v>6</v>
      </c>
      <c r="I244" s="209" t="s">
        <v>16</v>
      </c>
    </row>
    <row r="245" spans="2:9" ht="25.5">
      <c r="B245" s="147" t="s">
        <v>3298</v>
      </c>
      <c r="C245" s="147" t="s">
        <v>3290</v>
      </c>
      <c r="D245" s="176">
        <v>311018326</v>
      </c>
      <c r="E245" s="147" t="s">
        <v>3299</v>
      </c>
      <c r="F245" s="176" t="s">
        <v>309</v>
      </c>
      <c r="G245" s="147" t="s">
        <v>1497</v>
      </c>
      <c r="H245" s="147" t="s">
        <v>16</v>
      </c>
      <c r="I245" s="209" t="s">
        <v>2874</v>
      </c>
    </row>
    <row r="246" spans="2:9">
      <c r="B246" s="147" t="s">
        <v>3300</v>
      </c>
      <c r="C246" s="147" t="s">
        <v>3290</v>
      </c>
      <c r="D246" s="176">
        <v>311018326</v>
      </c>
      <c r="E246" s="147" t="s">
        <v>3301</v>
      </c>
      <c r="F246" s="176" t="s">
        <v>1285</v>
      </c>
      <c r="G246" s="147" t="s">
        <v>1497</v>
      </c>
      <c r="H246" s="147" t="s">
        <v>16</v>
      </c>
      <c r="I246" s="209" t="s">
        <v>2874</v>
      </c>
    </row>
    <row r="247" spans="2:9">
      <c r="B247" s="147" t="s">
        <v>3302</v>
      </c>
      <c r="C247" s="147" t="s">
        <v>3290</v>
      </c>
      <c r="D247" s="176">
        <v>311018326</v>
      </c>
      <c r="E247" s="147" t="s">
        <v>3303</v>
      </c>
      <c r="F247" s="176" t="s">
        <v>467</v>
      </c>
      <c r="G247" s="147" t="s">
        <v>1497</v>
      </c>
      <c r="H247" s="147" t="s">
        <v>16</v>
      </c>
      <c r="I247" s="209" t="s">
        <v>2874</v>
      </c>
    </row>
    <row r="248" spans="2:9">
      <c r="B248" s="147" t="s">
        <v>3304</v>
      </c>
      <c r="C248" s="147" t="s">
        <v>3290</v>
      </c>
      <c r="D248" s="176">
        <v>311018326</v>
      </c>
      <c r="E248" s="147" t="s">
        <v>3305</v>
      </c>
      <c r="F248" s="176" t="s">
        <v>3306</v>
      </c>
      <c r="G248" s="147" t="s">
        <v>1497</v>
      </c>
      <c r="H248" s="147" t="s">
        <v>16</v>
      </c>
      <c r="I248" s="209" t="s">
        <v>2874</v>
      </c>
    </row>
    <row r="249" spans="2:9">
      <c r="B249" s="147" t="s">
        <v>3307</v>
      </c>
      <c r="C249" s="147" t="s">
        <v>3290</v>
      </c>
      <c r="D249" s="176">
        <v>311018326</v>
      </c>
      <c r="E249" s="147" t="s">
        <v>3308</v>
      </c>
      <c r="F249" s="176" t="s">
        <v>301</v>
      </c>
      <c r="G249" s="147" t="s">
        <v>1497</v>
      </c>
      <c r="H249" s="147" t="s">
        <v>16</v>
      </c>
      <c r="I249" s="209" t="s">
        <v>2874</v>
      </c>
    </row>
    <row r="250" spans="2:9">
      <c r="B250" s="213" t="s">
        <v>3309</v>
      </c>
      <c r="C250" s="213" t="s">
        <v>3290</v>
      </c>
      <c r="D250" s="214">
        <v>311018326</v>
      </c>
      <c r="E250" s="213" t="s">
        <v>3310</v>
      </c>
      <c r="F250" s="214" t="s">
        <v>284</v>
      </c>
      <c r="G250" s="213" t="s">
        <v>1497</v>
      </c>
      <c r="H250" s="213" t="s">
        <v>16</v>
      </c>
      <c r="I250" s="215" t="s">
        <v>2874</v>
      </c>
    </row>
    <row r="251" spans="2:9" ht="25.5">
      <c r="B251" s="147" t="s">
        <v>464</v>
      </c>
      <c r="C251" s="147" t="s">
        <v>3327</v>
      </c>
      <c r="D251" s="181">
        <v>310202229</v>
      </c>
      <c r="E251" s="147" t="s">
        <v>3332</v>
      </c>
      <c r="F251" s="181" t="s">
        <v>3329</v>
      </c>
      <c r="G251" s="147" t="s">
        <v>1492</v>
      </c>
      <c r="H251" s="213" t="s">
        <v>16</v>
      </c>
      <c r="I251" s="209" t="s">
        <v>2874</v>
      </c>
    </row>
    <row r="252" spans="2:9" ht="25.5">
      <c r="B252" s="147" t="s">
        <v>419</v>
      </c>
      <c r="C252" s="147" t="s">
        <v>3327</v>
      </c>
      <c r="D252" s="181">
        <v>310202229</v>
      </c>
      <c r="E252" s="147" t="s">
        <v>3333</v>
      </c>
      <c r="F252" s="181" t="s">
        <v>3331</v>
      </c>
      <c r="G252" s="147" t="s">
        <v>1492</v>
      </c>
      <c r="H252" s="147" t="s">
        <v>16</v>
      </c>
      <c r="I252" s="209" t="s">
        <v>2874</v>
      </c>
    </row>
    <row r="253" spans="2:9" ht="38.25">
      <c r="B253" s="147" t="s">
        <v>3336</v>
      </c>
      <c r="C253" s="147" t="s">
        <v>3337</v>
      </c>
      <c r="D253" s="181">
        <v>311118772</v>
      </c>
      <c r="E253" s="147" t="s">
        <v>3338</v>
      </c>
      <c r="F253" s="181" t="s">
        <v>3339</v>
      </c>
      <c r="G253" s="147" t="s">
        <v>2921</v>
      </c>
      <c r="H253" s="147" t="s">
        <v>16</v>
      </c>
      <c r="I253" s="209" t="s">
        <v>2874</v>
      </c>
    </row>
    <row r="254" spans="2:9" ht="25.5">
      <c r="B254" s="147" t="s">
        <v>3342</v>
      </c>
      <c r="C254" s="147" t="s">
        <v>3343</v>
      </c>
      <c r="D254" s="181">
        <v>311326863</v>
      </c>
      <c r="E254" s="147" t="s">
        <v>3343</v>
      </c>
      <c r="F254" s="181" t="s">
        <v>1294</v>
      </c>
      <c r="G254" s="147" t="s">
        <v>1492</v>
      </c>
      <c r="H254" s="147" t="s">
        <v>16</v>
      </c>
      <c r="I254" s="209" t="s">
        <v>2874</v>
      </c>
    </row>
    <row r="255" spans="2:9" ht="25.5">
      <c r="B255" s="147" t="s">
        <v>3346</v>
      </c>
      <c r="C255" s="147" t="s">
        <v>3347</v>
      </c>
      <c r="D255" s="181">
        <v>310909214</v>
      </c>
      <c r="E255" s="147" t="s">
        <v>3351</v>
      </c>
      <c r="F255" s="181" t="s">
        <v>1281</v>
      </c>
      <c r="G255" s="147" t="s">
        <v>2921</v>
      </c>
      <c r="H255" s="147" t="s">
        <v>9</v>
      </c>
      <c r="I255" s="209" t="s">
        <v>3352</v>
      </c>
    </row>
    <row r="256" spans="2:9" ht="25.5">
      <c r="B256" s="147" t="s">
        <v>3392</v>
      </c>
      <c r="C256" s="147" t="s">
        <v>3390</v>
      </c>
      <c r="D256" s="181">
        <v>310100900</v>
      </c>
      <c r="E256" s="147" t="s">
        <v>3390</v>
      </c>
      <c r="F256" s="181" t="s">
        <v>284</v>
      </c>
      <c r="G256" s="147" t="s">
        <v>1492</v>
      </c>
      <c r="H256" s="147" t="s">
        <v>16</v>
      </c>
      <c r="I256" s="209" t="s">
        <v>2874</v>
      </c>
    </row>
    <row r="257" spans="2:9">
      <c r="B257" s="147" t="s">
        <v>3402</v>
      </c>
      <c r="C257" s="147" t="s">
        <v>3401</v>
      </c>
      <c r="D257" s="181">
        <v>311432945</v>
      </c>
      <c r="E257" s="147" t="s">
        <v>3401</v>
      </c>
      <c r="F257" s="181" t="s">
        <v>1317</v>
      </c>
      <c r="G257" s="147" t="s">
        <v>2921</v>
      </c>
      <c r="H257" s="147" t="s">
        <v>7</v>
      </c>
      <c r="I257" s="209" t="s">
        <v>2874</v>
      </c>
    </row>
    <row r="258" spans="2:9">
      <c r="B258" s="147" t="s">
        <v>3406</v>
      </c>
      <c r="C258" s="147" t="s">
        <v>3404</v>
      </c>
      <c r="D258" s="181">
        <v>311432944</v>
      </c>
      <c r="E258" s="147" t="s">
        <v>3405</v>
      </c>
      <c r="F258" s="181" t="s">
        <v>1366</v>
      </c>
      <c r="G258" s="147" t="s">
        <v>2921</v>
      </c>
      <c r="H258" s="147" t="s">
        <v>7</v>
      </c>
      <c r="I258" s="209" t="s">
        <v>2874</v>
      </c>
    </row>
    <row r="259" spans="2:9" ht="25.5">
      <c r="B259" s="147" t="s">
        <v>3410</v>
      </c>
      <c r="C259" s="147" t="s">
        <v>3408</v>
      </c>
      <c r="D259" s="181">
        <v>311226618</v>
      </c>
      <c r="E259" s="147" t="s">
        <v>3409</v>
      </c>
      <c r="F259" s="181" t="s">
        <v>1274</v>
      </c>
      <c r="G259" s="147" t="s">
        <v>2921</v>
      </c>
      <c r="H259" s="147" t="s">
        <v>16</v>
      </c>
      <c r="I259" s="209" t="s">
        <v>2874</v>
      </c>
    </row>
    <row r="260" spans="2:9" ht="38.25">
      <c r="B260" s="147" t="s">
        <v>3413</v>
      </c>
      <c r="C260" s="147" t="s">
        <v>3414</v>
      </c>
      <c r="D260" s="181">
        <v>311633959</v>
      </c>
      <c r="E260" s="147" t="s">
        <v>3415</v>
      </c>
      <c r="F260" s="181" t="s">
        <v>3415</v>
      </c>
      <c r="G260" s="147" t="s">
        <v>2921</v>
      </c>
      <c r="H260" s="147" t="s">
        <v>7</v>
      </c>
      <c r="I260" s="209" t="s">
        <v>2874</v>
      </c>
    </row>
    <row r="261" spans="2:9" ht="25.5">
      <c r="B261" s="147" t="s">
        <v>3418</v>
      </c>
      <c r="C261" s="147" t="s">
        <v>3419</v>
      </c>
      <c r="D261" s="181">
        <v>310100736</v>
      </c>
      <c r="E261" s="147" t="s">
        <v>3423</v>
      </c>
      <c r="F261" s="181" t="s">
        <v>3420</v>
      </c>
      <c r="G261" s="147" t="s">
        <v>1492</v>
      </c>
      <c r="H261" s="147" t="s">
        <v>16</v>
      </c>
      <c r="I261" s="209" t="s">
        <v>2874</v>
      </c>
    </row>
    <row r="262" spans="2:9" ht="25.5">
      <c r="B262" s="147" t="s">
        <v>3422</v>
      </c>
      <c r="C262" s="147" t="s">
        <v>3419</v>
      </c>
      <c r="D262" s="181">
        <v>310100736</v>
      </c>
      <c r="E262" s="147" t="s">
        <v>3424</v>
      </c>
      <c r="F262" s="181" t="s">
        <v>3420</v>
      </c>
      <c r="G262" s="147" t="s">
        <v>1492</v>
      </c>
      <c r="H262" s="147" t="s">
        <v>16</v>
      </c>
      <c r="I262" s="209" t="s">
        <v>2874</v>
      </c>
    </row>
    <row r="263" spans="2:9" ht="25.5">
      <c r="B263" s="147" t="s">
        <v>3425</v>
      </c>
      <c r="C263" s="147" t="s">
        <v>3419</v>
      </c>
      <c r="D263" s="181">
        <v>310100736</v>
      </c>
      <c r="E263" s="147" t="s">
        <v>3426</v>
      </c>
      <c r="F263" s="181" t="s">
        <v>3420</v>
      </c>
      <c r="G263" s="147" t="s">
        <v>1492</v>
      </c>
      <c r="H263" s="147" t="s">
        <v>16</v>
      </c>
      <c r="I263" s="209" t="s">
        <v>2874</v>
      </c>
    </row>
    <row r="264" spans="2:9">
      <c r="B264" s="147" t="s">
        <v>3438</v>
      </c>
      <c r="C264" s="147" t="s">
        <v>3439</v>
      </c>
      <c r="D264" s="181">
        <v>310100752</v>
      </c>
      <c r="E264" s="147" t="s">
        <v>3438</v>
      </c>
      <c r="F264" s="181" t="s">
        <v>419</v>
      </c>
      <c r="G264" s="147" t="s">
        <v>2921</v>
      </c>
      <c r="H264" s="147" t="s">
        <v>16</v>
      </c>
      <c r="I264" s="209" t="s">
        <v>2874</v>
      </c>
    </row>
    <row r="265" spans="2:9">
      <c r="B265" s="147" t="s">
        <v>3441</v>
      </c>
      <c r="C265" s="147" t="s">
        <v>3439</v>
      </c>
      <c r="D265" s="181">
        <v>310100752</v>
      </c>
      <c r="E265" s="147" t="s">
        <v>3441</v>
      </c>
      <c r="F265" s="181" t="s">
        <v>3442</v>
      </c>
      <c r="G265" s="147" t="s">
        <v>2921</v>
      </c>
      <c r="H265" s="147" t="s">
        <v>16</v>
      </c>
      <c r="I265" s="209" t="s">
        <v>2874</v>
      </c>
    </row>
    <row r="266" spans="2:9" ht="25.5">
      <c r="B266" s="147" t="s">
        <v>3443</v>
      </c>
      <c r="C266" s="147" t="s">
        <v>3439</v>
      </c>
      <c r="D266" s="181">
        <v>310100752</v>
      </c>
      <c r="E266" s="147" t="s">
        <v>3443</v>
      </c>
      <c r="F266" s="181" t="s">
        <v>285</v>
      </c>
      <c r="G266" s="147" t="s">
        <v>3445</v>
      </c>
      <c r="H266" s="147" t="s">
        <v>16</v>
      </c>
      <c r="I266" s="209" t="s">
        <v>2874</v>
      </c>
    </row>
    <row r="267" spans="2:9" ht="25.5">
      <c r="B267" s="147" t="s">
        <v>3446</v>
      </c>
      <c r="C267" s="147" t="s">
        <v>3439</v>
      </c>
      <c r="D267" s="181">
        <v>310100752</v>
      </c>
      <c r="E267" s="147" t="s">
        <v>3446</v>
      </c>
      <c r="F267" s="181" t="s">
        <v>285</v>
      </c>
      <c r="G267" s="147" t="s">
        <v>2921</v>
      </c>
      <c r="H267" s="147" t="s">
        <v>16</v>
      </c>
      <c r="I267" s="209" t="s">
        <v>2874</v>
      </c>
    </row>
    <row r="268" spans="2:9" ht="25.5">
      <c r="B268" s="147" t="s">
        <v>3447</v>
      </c>
      <c r="C268" s="147" t="s">
        <v>3439</v>
      </c>
      <c r="D268" s="181">
        <v>310100752</v>
      </c>
      <c r="E268" s="147" t="s">
        <v>3455</v>
      </c>
      <c r="F268" s="181" t="s">
        <v>1372</v>
      </c>
      <c r="G268" s="147" t="s">
        <v>3453</v>
      </c>
      <c r="H268" s="147" t="s">
        <v>16</v>
      </c>
      <c r="I268" s="209" t="s">
        <v>2874</v>
      </c>
    </row>
    <row r="269" spans="2:9">
      <c r="B269" s="147" t="s">
        <v>3449</v>
      </c>
      <c r="C269" s="147" t="s">
        <v>3439</v>
      </c>
      <c r="D269" s="181">
        <v>310100752</v>
      </c>
      <c r="E269" s="147" t="s">
        <v>3456</v>
      </c>
      <c r="F269" s="181" t="s">
        <v>1372</v>
      </c>
      <c r="G269" s="147" t="s">
        <v>3453</v>
      </c>
      <c r="H269" s="147" t="s">
        <v>9</v>
      </c>
      <c r="I269" s="209" t="s">
        <v>8</v>
      </c>
    </row>
    <row r="270" spans="2:9">
      <c r="B270" s="147" t="s">
        <v>3450</v>
      </c>
      <c r="C270" s="147" t="s">
        <v>3439</v>
      </c>
      <c r="D270" s="181">
        <v>310100752</v>
      </c>
      <c r="E270" s="147" t="s">
        <v>3457</v>
      </c>
      <c r="F270" s="181" t="s">
        <v>3452</v>
      </c>
      <c r="G270" s="147" t="s">
        <v>3454</v>
      </c>
      <c r="H270" s="147" t="s">
        <v>16</v>
      </c>
      <c r="I270" s="209" t="s">
        <v>2874</v>
      </c>
    </row>
    <row r="271" spans="2:9" ht="25.5">
      <c r="B271" s="147" t="s">
        <v>3468</v>
      </c>
      <c r="C271" s="147" t="s">
        <v>3469</v>
      </c>
      <c r="D271" s="181">
        <v>310202435</v>
      </c>
      <c r="E271" s="147" t="s">
        <v>3470</v>
      </c>
      <c r="F271" s="181" t="s">
        <v>3468</v>
      </c>
      <c r="G271" s="147" t="s">
        <v>3445</v>
      </c>
      <c r="H271" s="147" t="s">
        <v>16</v>
      </c>
      <c r="I271" s="209" t="s">
        <v>2874</v>
      </c>
    </row>
    <row r="272" spans="2:9" ht="25.5">
      <c r="B272" s="147" t="s">
        <v>3486</v>
      </c>
      <c r="C272" s="147" t="s">
        <v>3487</v>
      </c>
      <c r="D272" s="181">
        <v>310203519</v>
      </c>
      <c r="E272" s="147" t="s">
        <v>3488</v>
      </c>
      <c r="F272" s="181" t="s">
        <v>3489</v>
      </c>
      <c r="G272" s="147" t="s">
        <v>1497</v>
      </c>
      <c r="H272" s="147" t="s">
        <v>11</v>
      </c>
      <c r="I272" s="209" t="s">
        <v>2874</v>
      </c>
    </row>
    <row r="273" spans="2:9">
      <c r="B273" s="147" t="s">
        <v>3493</v>
      </c>
      <c r="C273" s="147" t="s">
        <v>3491</v>
      </c>
      <c r="D273" s="181">
        <v>311330159</v>
      </c>
      <c r="E273" s="147" t="s">
        <v>3493</v>
      </c>
      <c r="F273" s="181" t="s">
        <v>1275</v>
      </c>
      <c r="G273" s="147" t="s">
        <v>1497</v>
      </c>
      <c r="H273" s="147" t="s">
        <v>7</v>
      </c>
      <c r="I273" s="209" t="s">
        <v>3494</v>
      </c>
    </row>
    <row r="274" spans="2:9" ht="38.25">
      <c r="B274" s="147" t="s">
        <v>3499</v>
      </c>
      <c r="C274" s="147" t="s">
        <v>3496</v>
      </c>
      <c r="D274" s="181">
        <v>310909296</v>
      </c>
      <c r="E274" s="147" t="s">
        <v>2947</v>
      </c>
      <c r="F274" s="181" t="s">
        <v>3498</v>
      </c>
      <c r="G274" s="147" t="s">
        <v>1497</v>
      </c>
      <c r="H274" s="147" t="s">
        <v>16</v>
      </c>
      <c r="I274" s="209" t="s">
        <v>2874</v>
      </c>
    </row>
    <row r="275" spans="2:9" ht="25.5">
      <c r="B275" s="147" t="s">
        <v>181</v>
      </c>
      <c r="C275" s="147" t="s">
        <v>3502</v>
      </c>
      <c r="D275" s="181">
        <v>310202186</v>
      </c>
      <c r="E275" s="147" t="s">
        <v>3508</v>
      </c>
      <c r="F275" s="181" t="s">
        <v>3504</v>
      </c>
      <c r="G275" s="147" t="s">
        <v>3445</v>
      </c>
      <c r="H275" s="147" t="s">
        <v>16</v>
      </c>
      <c r="I275" s="209" t="s">
        <v>2874</v>
      </c>
    </row>
    <row r="276" spans="2:9" ht="25.5">
      <c r="B276" s="147" t="s">
        <v>181</v>
      </c>
      <c r="C276" s="147" t="s">
        <v>3502</v>
      </c>
      <c r="D276" s="181">
        <v>310202186</v>
      </c>
      <c r="E276" s="147" t="s">
        <v>3509</v>
      </c>
      <c r="F276" s="181" t="s">
        <v>3504</v>
      </c>
      <c r="G276" s="147" t="s">
        <v>3445</v>
      </c>
      <c r="H276" s="147" t="s">
        <v>16</v>
      </c>
      <c r="I276" s="209" t="s">
        <v>2874</v>
      </c>
    </row>
    <row r="277" spans="2:9" ht="25.5">
      <c r="B277" s="147" t="s">
        <v>181</v>
      </c>
      <c r="C277" s="147" t="s">
        <v>3502</v>
      </c>
      <c r="D277" s="181">
        <v>310202186</v>
      </c>
      <c r="E277" s="147" t="s">
        <v>3510</v>
      </c>
      <c r="F277" s="181" t="s">
        <v>3504</v>
      </c>
      <c r="G277" s="147" t="s">
        <v>3445</v>
      </c>
      <c r="H277" s="147" t="s">
        <v>16</v>
      </c>
      <c r="I277" s="209" t="s">
        <v>2874</v>
      </c>
    </row>
    <row r="278" spans="2:9" ht="25.5">
      <c r="B278" s="147" t="s">
        <v>181</v>
      </c>
      <c r="C278" s="147" t="s">
        <v>3502</v>
      </c>
      <c r="D278" s="181">
        <v>310202186</v>
      </c>
      <c r="E278" s="147" t="s">
        <v>3507</v>
      </c>
      <c r="F278" s="181" t="s">
        <v>3504</v>
      </c>
      <c r="G278" s="147" t="s">
        <v>3445</v>
      </c>
      <c r="H278" s="147" t="s">
        <v>16</v>
      </c>
      <c r="I278" s="209" t="s">
        <v>2874</v>
      </c>
    </row>
    <row r="279" spans="2:9" ht="25.5">
      <c r="B279" s="147" t="s">
        <v>303</v>
      </c>
      <c r="C279" s="147" t="s">
        <v>3517</v>
      </c>
      <c r="D279" s="181">
        <v>310705576</v>
      </c>
      <c r="E279" s="147" t="s">
        <v>3518</v>
      </c>
      <c r="F279" s="181" t="s">
        <v>303</v>
      </c>
      <c r="G279" s="147" t="s">
        <v>1497</v>
      </c>
      <c r="H279" s="147" t="s">
        <v>9</v>
      </c>
      <c r="I279" s="209" t="s">
        <v>16</v>
      </c>
    </row>
    <row r="280" spans="2:9">
      <c r="B280" s="147" t="s">
        <v>303</v>
      </c>
      <c r="C280" s="147" t="s">
        <v>3525</v>
      </c>
      <c r="D280" s="181">
        <v>310101146</v>
      </c>
      <c r="E280" s="147" t="s">
        <v>3526</v>
      </c>
      <c r="F280" s="181" t="s">
        <v>303</v>
      </c>
      <c r="G280" s="147" t="s">
        <v>1497</v>
      </c>
      <c r="H280" s="147" t="s">
        <v>3527</v>
      </c>
      <c r="I280" s="209" t="s">
        <v>2874</v>
      </c>
    </row>
    <row r="281" spans="2:9">
      <c r="B281" s="147" t="s">
        <v>295</v>
      </c>
      <c r="C281" s="147" t="s">
        <v>3535</v>
      </c>
      <c r="D281" s="181">
        <v>311018334</v>
      </c>
      <c r="E281" s="147" t="s">
        <v>3536</v>
      </c>
      <c r="F281" s="181" t="s">
        <v>3537</v>
      </c>
      <c r="G281" s="147" t="s">
        <v>1497</v>
      </c>
      <c r="H281" s="147" t="s">
        <v>6</v>
      </c>
      <c r="I281" s="209" t="s">
        <v>2874</v>
      </c>
    </row>
    <row r="282" spans="2:9">
      <c r="B282" s="147" t="s">
        <v>295</v>
      </c>
      <c r="C282" s="147" t="s">
        <v>3535</v>
      </c>
      <c r="D282" s="181">
        <v>311018334</v>
      </c>
      <c r="E282" s="147" t="s">
        <v>3538</v>
      </c>
      <c r="F282" s="181" t="s">
        <v>3537</v>
      </c>
      <c r="G282" s="147" t="s">
        <v>1497</v>
      </c>
      <c r="H282" s="147" t="s">
        <v>6</v>
      </c>
      <c r="I282" s="209" t="s">
        <v>2874</v>
      </c>
    </row>
    <row r="283" spans="2:9" ht="25.5">
      <c r="B283" s="147" t="s">
        <v>2919</v>
      </c>
      <c r="C283" s="147" t="s">
        <v>2920</v>
      </c>
      <c r="D283" s="181">
        <v>310103071</v>
      </c>
      <c r="E283" s="147" t="s">
        <v>2919</v>
      </c>
      <c r="F283" s="181" t="s">
        <v>304</v>
      </c>
      <c r="G283" s="147" t="s">
        <v>2921</v>
      </c>
      <c r="H283" s="147" t="s">
        <v>16</v>
      </c>
      <c r="I283" s="209" t="s">
        <v>2874</v>
      </c>
    </row>
    <row r="284" spans="2:9" ht="25.5">
      <c r="B284" s="147" t="s">
        <v>2922</v>
      </c>
      <c r="C284" s="147" t="s">
        <v>2920</v>
      </c>
      <c r="D284" s="181">
        <v>310103071</v>
      </c>
      <c r="E284" s="147" t="s">
        <v>2922</v>
      </c>
      <c r="F284" s="181" t="s">
        <v>304</v>
      </c>
      <c r="G284" s="147" t="s">
        <v>2921</v>
      </c>
      <c r="H284" s="147" t="s">
        <v>16</v>
      </c>
      <c r="I284" s="209" t="s">
        <v>2874</v>
      </c>
    </row>
    <row r="285" spans="2:9" ht="25.5">
      <c r="B285" s="147" t="s">
        <v>2923</v>
      </c>
      <c r="C285" s="147" t="s">
        <v>2920</v>
      </c>
      <c r="D285" s="181">
        <v>310103071</v>
      </c>
      <c r="E285" s="147" t="s">
        <v>2923</v>
      </c>
      <c r="F285" s="181" t="s">
        <v>304</v>
      </c>
      <c r="G285" s="147" t="s">
        <v>2921</v>
      </c>
      <c r="H285" s="147" t="s">
        <v>16</v>
      </c>
      <c r="I285" s="209" t="s">
        <v>2874</v>
      </c>
    </row>
    <row r="286" spans="2:9" ht="25.5">
      <c r="B286" s="147" t="s">
        <v>2924</v>
      </c>
      <c r="C286" s="147" t="s">
        <v>2920</v>
      </c>
      <c r="D286" s="181">
        <v>310103071</v>
      </c>
      <c r="E286" s="147" t="s">
        <v>2924</v>
      </c>
      <c r="F286" s="181" t="s">
        <v>304</v>
      </c>
      <c r="G286" s="147" t="s">
        <v>2921</v>
      </c>
      <c r="H286" s="147" t="s">
        <v>16</v>
      </c>
      <c r="I286" s="209" t="s">
        <v>2874</v>
      </c>
    </row>
    <row r="287" spans="2:9" ht="25.5">
      <c r="B287" s="147" t="s">
        <v>2925</v>
      </c>
      <c r="C287" s="147" t="s">
        <v>2920</v>
      </c>
      <c r="D287" s="181">
        <v>310103071</v>
      </c>
      <c r="E287" s="147" t="s">
        <v>2925</v>
      </c>
      <c r="F287" s="181" t="s">
        <v>304</v>
      </c>
      <c r="G287" s="147" t="s">
        <v>2921</v>
      </c>
      <c r="H287" s="147" t="s">
        <v>16</v>
      </c>
      <c r="I287" s="209" t="s">
        <v>2874</v>
      </c>
    </row>
    <row r="288" spans="2:9" ht="25.5">
      <c r="B288" s="147" t="s">
        <v>2926</v>
      </c>
      <c r="C288" s="147" t="s">
        <v>2920</v>
      </c>
      <c r="D288" s="181">
        <v>310103071</v>
      </c>
      <c r="E288" s="147" t="s">
        <v>2926</v>
      </c>
      <c r="F288" s="181" t="s">
        <v>304</v>
      </c>
      <c r="G288" s="147" t="s">
        <v>2921</v>
      </c>
      <c r="H288" s="147" t="s">
        <v>16</v>
      </c>
      <c r="I288" s="209" t="s">
        <v>2874</v>
      </c>
    </row>
    <row r="289" spans="2:9" ht="25.5">
      <c r="B289" s="147" t="s">
        <v>2927</v>
      </c>
      <c r="C289" s="147" t="s">
        <v>2920</v>
      </c>
      <c r="D289" s="181">
        <v>310103071</v>
      </c>
      <c r="E289" s="147" t="s">
        <v>2927</v>
      </c>
      <c r="F289" s="181" t="s">
        <v>304</v>
      </c>
      <c r="G289" s="147" t="s">
        <v>2921</v>
      </c>
      <c r="H289" s="147" t="s">
        <v>16</v>
      </c>
      <c r="I289" s="209" t="s">
        <v>2874</v>
      </c>
    </row>
    <row r="290" spans="2:9" ht="25.5">
      <c r="B290" s="147" t="s">
        <v>3554</v>
      </c>
      <c r="C290" s="147" t="s">
        <v>3550</v>
      </c>
      <c r="D290" s="181">
        <v>311533699</v>
      </c>
      <c r="E290" s="147" t="s">
        <v>3555</v>
      </c>
      <c r="F290" s="181" t="s">
        <v>286</v>
      </c>
      <c r="G290" s="147" t="s">
        <v>3445</v>
      </c>
      <c r="H290" s="147" t="s">
        <v>16</v>
      </c>
      <c r="I290" s="209" t="s">
        <v>2874</v>
      </c>
    </row>
    <row r="291" spans="2:9" ht="25.5">
      <c r="B291" s="147" t="s">
        <v>3554</v>
      </c>
      <c r="C291" s="147" t="s">
        <v>3550</v>
      </c>
      <c r="D291" s="181">
        <v>311533699</v>
      </c>
      <c r="E291" s="147" t="s">
        <v>3556</v>
      </c>
      <c r="F291" s="181" t="s">
        <v>286</v>
      </c>
      <c r="G291" s="147" t="s">
        <v>3445</v>
      </c>
      <c r="H291" s="147" t="s">
        <v>16</v>
      </c>
      <c r="I291" s="209" t="s">
        <v>2874</v>
      </c>
    </row>
    <row r="292" spans="2:9" ht="25.5">
      <c r="B292" s="147" t="s">
        <v>3554</v>
      </c>
      <c r="C292" s="147" t="s">
        <v>3550</v>
      </c>
      <c r="D292" s="181">
        <v>311533699</v>
      </c>
      <c r="E292" s="147" t="s">
        <v>3557</v>
      </c>
      <c r="F292" s="181" t="s">
        <v>286</v>
      </c>
      <c r="G292" s="147" t="s">
        <v>3445</v>
      </c>
      <c r="H292" s="147" t="s">
        <v>16</v>
      </c>
      <c r="I292" s="209" t="s">
        <v>2874</v>
      </c>
    </row>
    <row r="293" spans="2:9" ht="25.5">
      <c r="B293" s="147" t="s">
        <v>3596</v>
      </c>
      <c r="C293" s="147" t="s">
        <v>3575</v>
      </c>
      <c r="D293" s="181">
        <v>310100743</v>
      </c>
      <c r="E293" s="147" t="s">
        <v>3581</v>
      </c>
      <c r="F293" s="181" t="s">
        <v>307</v>
      </c>
      <c r="G293" s="147" t="s">
        <v>3445</v>
      </c>
      <c r="H293" s="147" t="s">
        <v>16</v>
      </c>
      <c r="I293" s="209" t="s">
        <v>2874</v>
      </c>
    </row>
    <row r="294" spans="2:9" ht="25.5">
      <c r="B294" s="147" t="s">
        <v>3596</v>
      </c>
      <c r="C294" s="147" t="s">
        <v>3575</v>
      </c>
      <c r="D294" s="181">
        <v>310100744</v>
      </c>
      <c r="E294" s="147" t="s">
        <v>3582</v>
      </c>
      <c r="F294" s="181" t="s">
        <v>307</v>
      </c>
      <c r="G294" s="147" t="s">
        <v>3445</v>
      </c>
      <c r="H294" s="147" t="s">
        <v>16</v>
      </c>
      <c r="I294" s="209" t="s">
        <v>2874</v>
      </c>
    </row>
    <row r="295" spans="2:9" ht="25.5">
      <c r="B295" s="147" t="s">
        <v>3596</v>
      </c>
      <c r="C295" s="147" t="s">
        <v>3575</v>
      </c>
      <c r="D295" s="181">
        <v>310100745</v>
      </c>
      <c r="E295" s="147" t="s">
        <v>3583</v>
      </c>
      <c r="F295" s="181" t="s">
        <v>307</v>
      </c>
      <c r="G295" s="147" t="s">
        <v>3445</v>
      </c>
      <c r="H295" s="147" t="s">
        <v>16</v>
      </c>
      <c r="I295" s="209" t="s">
        <v>2874</v>
      </c>
    </row>
    <row r="296" spans="2:9" ht="25.5">
      <c r="B296" s="147" t="s">
        <v>3596</v>
      </c>
      <c r="C296" s="147" t="s">
        <v>3575</v>
      </c>
      <c r="D296" s="181">
        <v>310100746</v>
      </c>
      <c r="E296" s="147" t="s">
        <v>3584</v>
      </c>
      <c r="F296" s="181" t="s">
        <v>307</v>
      </c>
      <c r="G296" s="147" t="s">
        <v>3445</v>
      </c>
      <c r="H296" s="147" t="s">
        <v>16</v>
      </c>
      <c r="I296" s="209" t="s">
        <v>2874</v>
      </c>
    </row>
    <row r="297" spans="2:9">
      <c r="B297" s="147" t="s">
        <v>3596</v>
      </c>
      <c r="C297" s="147" t="s">
        <v>3575</v>
      </c>
      <c r="D297" s="181">
        <v>310100747</v>
      </c>
      <c r="E297" s="147" t="s">
        <v>3585</v>
      </c>
      <c r="F297" s="181" t="s">
        <v>307</v>
      </c>
      <c r="G297" s="147" t="s">
        <v>3445</v>
      </c>
      <c r="H297" s="147" t="s">
        <v>16</v>
      </c>
      <c r="I297" s="209" t="s">
        <v>2874</v>
      </c>
    </row>
    <row r="298" spans="2:9" ht="25.5">
      <c r="B298" s="147" t="s">
        <v>3596</v>
      </c>
      <c r="C298" s="147" t="s">
        <v>3575</v>
      </c>
      <c r="D298" s="181">
        <v>310100748</v>
      </c>
      <c r="E298" s="147" t="s">
        <v>3587</v>
      </c>
      <c r="F298" s="181" t="s">
        <v>307</v>
      </c>
      <c r="G298" s="147" t="s">
        <v>3445</v>
      </c>
      <c r="H298" s="147" t="s">
        <v>16</v>
      </c>
      <c r="I298" s="209" t="s">
        <v>2874</v>
      </c>
    </row>
    <row r="299" spans="2:9" ht="25.5">
      <c r="B299" s="147" t="s">
        <v>3596</v>
      </c>
      <c r="C299" s="147" t="s">
        <v>3575</v>
      </c>
      <c r="D299" s="181">
        <v>310100749</v>
      </c>
      <c r="E299" s="147" t="s">
        <v>3588</v>
      </c>
      <c r="F299" s="181" t="s">
        <v>307</v>
      </c>
      <c r="G299" s="147" t="s">
        <v>3445</v>
      </c>
      <c r="H299" s="147" t="s">
        <v>16</v>
      </c>
      <c r="I299" s="209" t="s">
        <v>2874</v>
      </c>
    </row>
    <row r="300" spans="2:9" ht="25.5">
      <c r="B300" s="147" t="s">
        <v>3596</v>
      </c>
      <c r="C300" s="147" t="s">
        <v>3575</v>
      </c>
      <c r="D300" s="181">
        <v>310100750</v>
      </c>
      <c r="E300" s="147" t="s">
        <v>3589</v>
      </c>
      <c r="F300" s="181" t="s">
        <v>307</v>
      </c>
      <c r="G300" s="147" t="s">
        <v>3445</v>
      </c>
      <c r="H300" s="147" t="s">
        <v>3494</v>
      </c>
      <c r="I300" s="147" t="s">
        <v>16</v>
      </c>
    </row>
    <row r="301" spans="2:9" ht="25.5">
      <c r="B301" s="147" t="s">
        <v>3596</v>
      </c>
      <c r="C301" s="147" t="s">
        <v>3575</v>
      </c>
      <c r="D301" s="181">
        <v>310100751</v>
      </c>
      <c r="E301" s="147" t="s">
        <v>3590</v>
      </c>
      <c r="F301" s="181" t="s">
        <v>307</v>
      </c>
      <c r="G301" s="147" t="s">
        <v>3445</v>
      </c>
      <c r="H301" s="147" t="s">
        <v>16</v>
      </c>
      <c r="I301" s="209" t="s">
        <v>3494</v>
      </c>
    </row>
    <row r="302" spans="2:9" ht="25.5">
      <c r="B302" s="147" t="s">
        <v>3596</v>
      </c>
      <c r="C302" s="147" t="s">
        <v>3575</v>
      </c>
      <c r="D302" s="181">
        <v>310100752</v>
      </c>
      <c r="E302" s="147" t="s">
        <v>3591</v>
      </c>
      <c r="F302" s="181" t="s">
        <v>307</v>
      </c>
      <c r="G302" s="147" t="s">
        <v>3445</v>
      </c>
      <c r="H302" s="147" t="s">
        <v>16</v>
      </c>
      <c r="I302" s="209" t="s">
        <v>3586</v>
      </c>
    </row>
    <row r="303" spans="2:9" ht="25.5">
      <c r="B303" s="147" t="s">
        <v>3596</v>
      </c>
      <c r="C303" s="147" t="s">
        <v>3575</v>
      </c>
      <c r="D303" s="181">
        <v>310100753</v>
      </c>
      <c r="E303" s="147" t="s">
        <v>3592</v>
      </c>
      <c r="F303" s="181" t="s">
        <v>307</v>
      </c>
      <c r="G303" s="147" t="s">
        <v>3445</v>
      </c>
      <c r="H303" s="147" t="s">
        <v>16</v>
      </c>
      <c r="I303" s="209" t="s">
        <v>2874</v>
      </c>
    </row>
    <row r="304" spans="2:9" ht="25.5">
      <c r="B304" s="147" t="s">
        <v>3596</v>
      </c>
      <c r="C304" s="147" t="s">
        <v>3575</v>
      </c>
      <c r="D304" s="181">
        <v>310100754</v>
      </c>
      <c r="E304" s="147" t="s">
        <v>3593</v>
      </c>
      <c r="F304" s="181" t="s">
        <v>307</v>
      </c>
      <c r="G304" s="147" t="s">
        <v>3445</v>
      </c>
      <c r="H304" s="147" t="s">
        <v>16</v>
      </c>
      <c r="I304" s="209" t="s">
        <v>2874</v>
      </c>
    </row>
    <row r="305" spans="2:9" ht="25.5">
      <c r="B305" s="147" t="s">
        <v>3596</v>
      </c>
      <c r="C305" s="147" t="s">
        <v>3575</v>
      </c>
      <c r="D305" s="181">
        <v>310100755</v>
      </c>
      <c r="E305" s="147" t="s">
        <v>3594</v>
      </c>
      <c r="F305" s="181" t="s">
        <v>307</v>
      </c>
      <c r="G305" s="147" t="s">
        <v>3445</v>
      </c>
      <c r="H305" s="147" t="s">
        <v>16</v>
      </c>
      <c r="I305" s="209" t="s">
        <v>2874</v>
      </c>
    </row>
    <row r="306" spans="2:9" ht="25.5">
      <c r="B306" s="147" t="s">
        <v>3596</v>
      </c>
      <c r="C306" s="147" t="s">
        <v>3575</v>
      </c>
      <c r="D306" s="181">
        <v>310100756</v>
      </c>
      <c r="E306" s="147" t="s">
        <v>3595</v>
      </c>
      <c r="F306" s="181" t="s">
        <v>307</v>
      </c>
      <c r="G306" s="147" t="s">
        <v>3445</v>
      </c>
      <c r="H306" s="147" t="s">
        <v>9</v>
      </c>
      <c r="I306" s="209" t="s">
        <v>2874</v>
      </c>
    </row>
    <row r="307" spans="2:9" ht="38.25">
      <c r="B307" s="147" t="s">
        <v>3632</v>
      </c>
      <c r="C307" s="147" t="s">
        <v>3627</v>
      </c>
      <c r="D307" s="181">
        <v>311734393</v>
      </c>
      <c r="E307" s="147" t="s">
        <v>3633</v>
      </c>
      <c r="F307" s="181" t="s">
        <v>3629</v>
      </c>
      <c r="G307" s="147" t="s">
        <v>2921</v>
      </c>
      <c r="H307" s="147" t="s">
        <v>3527</v>
      </c>
      <c r="I307" s="209" t="s">
        <v>3634</v>
      </c>
    </row>
    <row r="308" spans="2:9" ht="25.5">
      <c r="B308" s="147" t="s">
        <v>3642</v>
      </c>
      <c r="C308" s="147" t="s">
        <v>3642</v>
      </c>
      <c r="D308" s="224">
        <v>310203642</v>
      </c>
      <c r="E308" s="147" t="s">
        <v>3643</v>
      </c>
      <c r="F308" s="181" t="s">
        <v>3644</v>
      </c>
      <c r="G308" s="147" t="s">
        <v>3445</v>
      </c>
      <c r="H308" s="147" t="s">
        <v>16</v>
      </c>
      <c r="I308" s="209" t="s">
        <v>2874</v>
      </c>
    </row>
    <row r="309" spans="2:9">
      <c r="B309" s="147" t="s">
        <v>303</v>
      </c>
      <c r="C309" s="147" t="s">
        <v>3648</v>
      </c>
      <c r="D309" s="181">
        <v>310605107</v>
      </c>
      <c r="E309" s="147" t="s">
        <v>3650</v>
      </c>
      <c r="F309" s="181" t="s">
        <v>303</v>
      </c>
      <c r="G309" s="147" t="s">
        <v>2921</v>
      </c>
      <c r="H309" s="147" t="s">
        <v>16</v>
      </c>
      <c r="I309" s="209" t="s">
        <v>2874</v>
      </c>
    </row>
    <row r="310" spans="2:9">
      <c r="B310" s="147" t="s">
        <v>3667</v>
      </c>
      <c r="C310" s="147" t="s">
        <v>3668</v>
      </c>
      <c r="D310" s="181">
        <v>310100879</v>
      </c>
      <c r="E310" s="147" t="s">
        <v>3667</v>
      </c>
      <c r="F310" s="181" t="s">
        <v>3667</v>
      </c>
      <c r="G310" s="147" t="s">
        <v>2921</v>
      </c>
      <c r="H310" s="147" t="s">
        <v>3527</v>
      </c>
      <c r="I310" s="209" t="s">
        <v>16</v>
      </c>
    </row>
    <row r="311" spans="2:9">
      <c r="B311" s="147" t="s">
        <v>3667</v>
      </c>
      <c r="C311" s="147" t="s">
        <v>3668</v>
      </c>
      <c r="D311" s="181">
        <v>310100879</v>
      </c>
      <c r="E311" s="147" t="s">
        <v>3672</v>
      </c>
      <c r="F311" s="181" t="s">
        <v>3667</v>
      </c>
      <c r="G311" s="147" t="s">
        <v>2921</v>
      </c>
      <c r="H311" s="147" t="s">
        <v>9</v>
      </c>
      <c r="I311" s="209" t="s">
        <v>2874</v>
      </c>
    </row>
    <row r="312" spans="2:9">
      <c r="B312" s="147" t="s">
        <v>3670</v>
      </c>
      <c r="C312" s="147" t="s">
        <v>3668</v>
      </c>
      <c r="D312" s="181">
        <v>310100879</v>
      </c>
      <c r="E312" s="147" t="s">
        <v>3673</v>
      </c>
      <c r="F312" s="181" t="s">
        <v>3670</v>
      </c>
      <c r="G312" s="147" t="s">
        <v>2921</v>
      </c>
      <c r="H312" s="147" t="s">
        <v>16</v>
      </c>
      <c r="I312" s="209" t="s">
        <v>2874</v>
      </c>
    </row>
    <row r="313" spans="2:9" ht="38.25">
      <c r="B313" s="147" t="s">
        <v>289</v>
      </c>
      <c r="C313" s="147" t="s">
        <v>3686</v>
      </c>
      <c r="D313" s="181">
        <v>310100554</v>
      </c>
      <c r="E313" s="147" t="s">
        <v>3688</v>
      </c>
      <c r="F313" s="181" t="s">
        <v>289</v>
      </c>
      <c r="G313" s="147" t="s">
        <v>2921</v>
      </c>
      <c r="H313" s="147" t="s">
        <v>16</v>
      </c>
      <c r="I313" s="209" t="s">
        <v>2874</v>
      </c>
    </row>
    <row r="314" spans="2:9" ht="38.25">
      <c r="B314" s="147" t="s">
        <v>289</v>
      </c>
      <c r="C314" s="147" t="s">
        <v>3686</v>
      </c>
      <c r="D314" s="181">
        <v>310100554</v>
      </c>
      <c r="E314" s="147" t="s">
        <v>3689</v>
      </c>
      <c r="F314" s="181" t="s">
        <v>289</v>
      </c>
      <c r="G314" s="147" t="s">
        <v>3445</v>
      </c>
      <c r="H314" s="147" t="s">
        <v>16</v>
      </c>
      <c r="I314" s="209" t="s">
        <v>2874</v>
      </c>
    </row>
    <row r="315" spans="2:9" ht="38.25">
      <c r="B315" s="147" t="s">
        <v>1292</v>
      </c>
      <c r="C315" s="147" t="s">
        <v>3686</v>
      </c>
      <c r="D315" s="181">
        <v>310100554</v>
      </c>
      <c r="E315" s="147" t="s">
        <v>3690</v>
      </c>
      <c r="F315" s="181" t="s">
        <v>1292</v>
      </c>
      <c r="G315" s="147" t="s">
        <v>3445</v>
      </c>
      <c r="H315" s="147" t="s">
        <v>3494</v>
      </c>
      <c r="I315" s="209" t="s">
        <v>2874</v>
      </c>
    </row>
    <row r="316" spans="2:9" ht="38.25">
      <c r="B316" s="147" t="s">
        <v>290</v>
      </c>
      <c r="C316" s="147" t="s">
        <v>3686</v>
      </c>
      <c r="D316" s="181">
        <v>310100554</v>
      </c>
      <c r="E316" s="147" t="s">
        <v>2946</v>
      </c>
      <c r="F316" s="181" t="s">
        <v>290</v>
      </c>
      <c r="G316" s="147" t="s">
        <v>2921</v>
      </c>
      <c r="H316" s="147" t="s">
        <v>16</v>
      </c>
      <c r="I316" s="209" t="s">
        <v>2874</v>
      </c>
    </row>
    <row r="317" spans="2:9" ht="38.25">
      <c r="B317" s="147" t="s">
        <v>290</v>
      </c>
      <c r="C317" s="147" t="s">
        <v>3686</v>
      </c>
      <c r="D317" s="181">
        <v>310100554</v>
      </c>
      <c r="E317" s="147" t="s">
        <v>3691</v>
      </c>
      <c r="F317" s="181" t="s">
        <v>290</v>
      </c>
      <c r="G317" s="147" t="s">
        <v>2921</v>
      </c>
      <c r="H317" s="147" t="s">
        <v>16</v>
      </c>
      <c r="I317" s="209" t="s">
        <v>2874</v>
      </c>
    </row>
    <row r="318" spans="2:9" ht="38.25">
      <c r="B318" s="147" t="s">
        <v>290</v>
      </c>
      <c r="C318" s="147" t="s">
        <v>3686</v>
      </c>
      <c r="D318" s="181">
        <v>310100554</v>
      </c>
      <c r="E318" s="147" t="s">
        <v>3692</v>
      </c>
      <c r="F318" s="181" t="s">
        <v>290</v>
      </c>
      <c r="G318" s="147" t="s">
        <v>3445</v>
      </c>
      <c r="H318" s="147" t="s">
        <v>16</v>
      </c>
      <c r="I318" s="209" t="s">
        <v>2874</v>
      </c>
    </row>
    <row r="319" spans="2:9" ht="38.25">
      <c r="B319" s="147" t="s">
        <v>290</v>
      </c>
      <c r="C319" s="147" t="s">
        <v>3686</v>
      </c>
      <c r="D319" s="181">
        <v>310100554</v>
      </c>
      <c r="E319" s="147" t="s">
        <v>3693</v>
      </c>
      <c r="F319" s="181" t="s">
        <v>290</v>
      </c>
      <c r="G319" s="147" t="s">
        <v>2921</v>
      </c>
      <c r="H319" s="147" t="s">
        <v>16</v>
      </c>
      <c r="I319" s="209" t="s">
        <v>2874</v>
      </c>
    </row>
    <row r="320" spans="2:9" ht="38.25">
      <c r="B320" s="147" t="s">
        <v>290</v>
      </c>
      <c r="C320" s="147" t="s">
        <v>3686</v>
      </c>
      <c r="D320" s="181">
        <v>310100554</v>
      </c>
      <c r="E320" s="147" t="s">
        <v>3694</v>
      </c>
      <c r="F320" s="181" t="s">
        <v>290</v>
      </c>
      <c r="G320" s="147" t="s">
        <v>2921</v>
      </c>
      <c r="H320" s="147" t="s">
        <v>3695</v>
      </c>
      <c r="I320" s="209" t="s">
        <v>2874</v>
      </c>
    </row>
    <row r="321" spans="2:9" ht="38.25">
      <c r="B321" s="147" t="s">
        <v>290</v>
      </c>
      <c r="C321" s="147" t="s">
        <v>3686</v>
      </c>
      <c r="D321" s="181">
        <v>310100554</v>
      </c>
      <c r="E321" s="147" t="s">
        <v>3696</v>
      </c>
      <c r="F321" s="181" t="s">
        <v>290</v>
      </c>
      <c r="G321" s="147" t="s">
        <v>2921</v>
      </c>
      <c r="H321" s="147" t="s">
        <v>16</v>
      </c>
      <c r="I321" s="209" t="s">
        <v>2874</v>
      </c>
    </row>
    <row r="322" spans="2:9" ht="38.25">
      <c r="B322" s="147" t="s">
        <v>330</v>
      </c>
      <c r="C322" s="147" t="s">
        <v>3686</v>
      </c>
      <c r="D322" s="181">
        <v>310100554</v>
      </c>
      <c r="E322" s="147" t="s">
        <v>3697</v>
      </c>
      <c r="F322" s="181" t="s">
        <v>330</v>
      </c>
      <c r="G322" s="147" t="s">
        <v>2921</v>
      </c>
      <c r="H322" s="147" t="s">
        <v>16</v>
      </c>
      <c r="I322" s="209" t="s">
        <v>2874</v>
      </c>
    </row>
    <row r="323" spans="2:9" ht="38.25">
      <c r="B323" s="147" t="s">
        <v>1324</v>
      </c>
      <c r="C323" s="147" t="s">
        <v>3686</v>
      </c>
      <c r="D323" s="181">
        <v>310100554</v>
      </c>
      <c r="E323" s="147" t="s">
        <v>3698</v>
      </c>
      <c r="F323" s="181" t="s">
        <v>1324</v>
      </c>
      <c r="G323" s="147" t="s">
        <v>2921</v>
      </c>
      <c r="H323" s="147" t="s">
        <v>16</v>
      </c>
      <c r="I323" s="209" t="s">
        <v>2874</v>
      </c>
    </row>
    <row r="324" spans="2:9">
      <c r="B324" s="147" t="s">
        <v>468</v>
      </c>
      <c r="C324" s="147" t="s">
        <v>3722</v>
      </c>
      <c r="D324" s="181">
        <v>310100179</v>
      </c>
      <c r="E324" s="147" t="s">
        <v>3725</v>
      </c>
      <c r="F324" s="181" t="s">
        <v>468</v>
      </c>
      <c r="G324" s="147" t="s">
        <v>3729</v>
      </c>
      <c r="H324" s="147" t="s">
        <v>16</v>
      </c>
      <c r="I324" s="209" t="s">
        <v>2874</v>
      </c>
    </row>
    <row r="325" spans="2:9">
      <c r="B325" s="147" t="s">
        <v>285</v>
      </c>
      <c r="C325" s="147" t="s">
        <v>3722</v>
      </c>
      <c r="D325" s="181">
        <v>310100179</v>
      </c>
      <c r="E325" s="147" t="s">
        <v>3726</v>
      </c>
      <c r="F325" s="181" t="s">
        <v>285</v>
      </c>
      <c r="G325" s="147" t="s">
        <v>1497</v>
      </c>
      <c r="H325" s="147" t="s">
        <v>16</v>
      </c>
      <c r="I325" s="209" t="s">
        <v>2874</v>
      </c>
    </row>
    <row r="326" spans="2:9">
      <c r="B326" s="147" t="s">
        <v>285</v>
      </c>
      <c r="C326" s="147" t="s">
        <v>3722</v>
      </c>
      <c r="D326" s="181">
        <v>310100179</v>
      </c>
      <c r="E326" s="147" t="s">
        <v>3727</v>
      </c>
      <c r="F326" s="181" t="s">
        <v>285</v>
      </c>
      <c r="G326" s="147" t="s">
        <v>3730</v>
      </c>
      <c r="H326" s="147" t="s">
        <v>16</v>
      </c>
      <c r="I326" s="209" t="s">
        <v>2874</v>
      </c>
    </row>
    <row r="327" spans="2:9">
      <c r="B327" s="147" t="s">
        <v>285</v>
      </c>
      <c r="C327" s="147" t="s">
        <v>3722</v>
      </c>
      <c r="D327" s="181">
        <v>310100179</v>
      </c>
      <c r="E327" s="147" t="s">
        <v>3728</v>
      </c>
      <c r="F327" s="181" t="s">
        <v>285</v>
      </c>
      <c r="G327" s="147" t="s">
        <v>1492</v>
      </c>
      <c r="H327" s="147" t="s">
        <v>16</v>
      </c>
      <c r="I327" s="209" t="s">
        <v>2874</v>
      </c>
    </row>
    <row r="328" spans="2:9" ht="25.5">
      <c r="B328" s="147" t="s">
        <v>3752</v>
      </c>
      <c r="C328" s="147" t="s">
        <v>3750</v>
      </c>
      <c r="D328" s="181">
        <v>311016256</v>
      </c>
      <c r="E328" s="147" t="s">
        <v>3753</v>
      </c>
      <c r="F328" s="181" t="s">
        <v>284</v>
      </c>
      <c r="G328" s="147" t="s">
        <v>3454</v>
      </c>
      <c r="H328" s="147" t="s">
        <v>16</v>
      </c>
      <c r="I328" s="209" t="s">
        <v>74</v>
      </c>
    </row>
    <row r="329" spans="2:9">
      <c r="B329" s="147" t="s">
        <v>3761</v>
      </c>
      <c r="C329" s="147" t="s">
        <v>3762</v>
      </c>
      <c r="D329" s="181">
        <v>310705530</v>
      </c>
      <c r="E329" s="147" t="s">
        <v>3762</v>
      </c>
      <c r="F329" s="181" t="s">
        <v>3762</v>
      </c>
      <c r="G329" s="147" t="s">
        <v>1492</v>
      </c>
      <c r="H329" s="147" t="s">
        <v>6</v>
      </c>
      <c r="I329" s="209" t="s">
        <v>2874</v>
      </c>
    </row>
    <row r="330" spans="2:9" ht="25.5">
      <c r="B330" s="147" t="s">
        <v>3764</v>
      </c>
      <c r="C330" s="147" t="s">
        <v>3765</v>
      </c>
      <c r="D330" s="181">
        <v>310100966</v>
      </c>
      <c r="E330" s="147" t="s">
        <v>3769</v>
      </c>
      <c r="F330" s="181" t="s">
        <v>3766</v>
      </c>
      <c r="G330" s="147" t="s">
        <v>3767</v>
      </c>
      <c r="H330" s="147" t="s">
        <v>9</v>
      </c>
      <c r="I330" s="209" t="s">
        <v>3202</v>
      </c>
    </row>
  </sheetData>
  <mergeCells count="1">
    <mergeCell ref="E61:E63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2:K201"/>
  <sheetViews>
    <sheetView showGridLines="0" topLeftCell="A130" zoomScale="55" zoomScaleNormal="55" workbookViewId="0">
      <selection activeCell="B12" sqref="B12:K193"/>
    </sheetView>
  </sheetViews>
  <sheetFormatPr defaultRowHeight="12.75"/>
  <cols>
    <col min="1" max="1" width="29.7109375" style="77" customWidth="1"/>
    <col min="2" max="2" width="35.85546875" style="77" customWidth="1"/>
    <col min="3" max="3" width="18.5703125" style="141" customWidth="1"/>
    <col min="4" max="4" width="14.5703125" style="77" customWidth="1"/>
    <col min="5" max="5" width="21.42578125" style="77" customWidth="1"/>
    <col min="6" max="6" width="16.28515625" style="85" customWidth="1"/>
    <col min="7" max="8" width="13.140625" style="134" customWidth="1"/>
    <col min="9" max="9" width="16.7109375" style="77" customWidth="1"/>
    <col min="10" max="10" width="25.85546875" style="77" customWidth="1"/>
    <col min="11" max="11" width="59.5703125" style="34" customWidth="1"/>
    <col min="12" max="16384" width="9.140625" style="77"/>
  </cols>
  <sheetData>
    <row r="2" spans="2:11">
      <c r="B2" s="78" t="s">
        <v>1489</v>
      </c>
      <c r="C2" s="217"/>
      <c r="D2" s="78"/>
      <c r="E2" s="78"/>
    </row>
    <row r="3" spans="2:11" ht="38.25">
      <c r="B3" s="150" t="s">
        <v>187</v>
      </c>
      <c r="C3" s="150" t="s">
        <v>188</v>
      </c>
      <c r="D3" s="150" t="s">
        <v>29</v>
      </c>
      <c r="E3" s="150" t="s">
        <v>189</v>
      </c>
      <c r="F3" s="341" t="s">
        <v>190</v>
      </c>
      <c r="G3" s="342" t="s">
        <v>93</v>
      </c>
      <c r="H3" s="342" t="s">
        <v>191</v>
      </c>
      <c r="I3" s="150" t="s">
        <v>192</v>
      </c>
      <c r="J3" s="150" t="s">
        <v>31</v>
      </c>
      <c r="K3" s="151" t="s">
        <v>1504</v>
      </c>
    </row>
    <row r="4" spans="2:11">
      <c r="B4" s="313" t="s">
        <v>1480</v>
      </c>
      <c r="C4" s="335" t="s">
        <v>1487</v>
      </c>
      <c r="D4" s="335">
        <v>2007</v>
      </c>
      <c r="E4" s="335">
        <v>2022</v>
      </c>
      <c r="F4" s="343">
        <v>0.375</v>
      </c>
      <c r="G4" s="246">
        <v>1431</v>
      </c>
      <c r="H4" s="246">
        <v>1431</v>
      </c>
      <c r="I4" s="246">
        <v>3</v>
      </c>
      <c r="J4" s="246">
        <v>60</v>
      </c>
      <c r="K4" s="363"/>
    </row>
    <row r="5" spans="2:11">
      <c r="B5" s="313" t="s">
        <v>1483</v>
      </c>
      <c r="C5" s="335" t="s">
        <v>1488</v>
      </c>
      <c r="D5" s="335">
        <v>2007</v>
      </c>
      <c r="E5" s="335">
        <v>2022</v>
      </c>
      <c r="F5" s="343">
        <v>0.375</v>
      </c>
      <c r="G5" s="246">
        <v>1212</v>
      </c>
      <c r="H5" s="246">
        <v>1212</v>
      </c>
      <c r="I5" s="246">
        <v>3</v>
      </c>
      <c r="J5" s="246">
        <v>60</v>
      </c>
      <c r="K5" s="363"/>
    </row>
    <row r="6" spans="2:11">
      <c r="B6" s="313" t="s">
        <v>1495</v>
      </c>
      <c r="C6" s="335" t="s">
        <v>1498</v>
      </c>
      <c r="D6" s="335">
        <v>2015</v>
      </c>
      <c r="E6" s="335">
        <v>2040</v>
      </c>
      <c r="F6" s="343">
        <v>1.5</v>
      </c>
      <c r="G6" s="246">
        <v>7731</v>
      </c>
      <c r="H6" s="246">
        <v>4716</v>
      </c>
      <c r="I6" s="246">
        <v>80</v>
      </c>
      <c r="J6" s="246">
        <v>91</v>
      </c>
      <c r="K6" s="363"/>
    </row>
    <row r="7" spans="2:11">
      <c r="B7" s="313" t="s">
        <v>1496</v>
      </c>
      <c r="C7" s="335" t="s">
        <v>1499</v>
      </c>
      <c r="D7" s="335">
        <v>2015</v>
      </c>
      <c r="E7" s="335">
        <v>2040</v>
      </c>
      <c r="F7" s="343">
        <v>0.3</v>
      </c>
      <c r="G7" s="246">
        <v>812</v>
      </c>
      <c r="H7" s="246">
        <v>479</v>
      </c>
      <c r="I7" s="246">
        <v>16</v>
      </c>
      <c r="J7" s="246">
        <v>16</v>
      </c>
      <c r="K7" s="363"/>
    </row>
    <row r="8" spans="2:11">
      <c r="B8" s="313" t="s">
        <v>1505</v>
      </c>
      <c r="C8" s="335" t="s">
        <v>1486</v>
      </c>
      <c r="D8" s="335">
        <v>1989</v>
      </c>
      <c r="E8" s="335">
        <v>2019</v>
      </c>
      <c r="F8" s="343">
        <v>0</v>
      </c>
      <c r="G8" s="246">
        <v>3387</v>
      </c>
      <c r="H8" s="246">
        <v>2719</v>
      </c>
      <c r="I8" s="246">
        <v>9</v>
      </c>
      <c r="J8" s="246">
        <v>43</v>
      </c>
      <c r="K8" s="363" t="s">
        <v>1506</v>
      </c>
    </row>
    <row r="9" spans="2:11">
      <c r="B9" s="313" t="s">
        <v>1511</v>
      </c>
      <c r="C9" s="335" t="s">
        <v>1512</v>
      </c>
      <c r="D9" s="335">
        <v>2006</v>
      </c>
      <c r="E9" s="335">
        <v>2036</v>
      </c>
      <c r="F9" s="343">
        <v>1.605</v>
      </c>
      <c r="G9" s="246">
        <v>10165</v>
      </c>
      <c r="H9" s="246">
        <v>8065</v>
      </c>
      <c r="I9" s="246">
        <v>159</v>
      </c>
      <c r="J9" s="246">
        <v>25</v>
      </c>
      <c r="K9" s="363"/>
    </row>
    <row r="10" spans="2:11">
      <c r="B10" s="313" t="s">
        <v>356</v>
      </c>
      <c r="C10" s="335" t="s">
        <v>2845</v>
      </c>
      <c r="D10" s="335">
        <v>2015</v>
      </c>
      <c r="E10" s="335">
        <v>2040</v>
      </c>
      <c r="F10" s="343">
        <v>0.35</v>
      </c>
      <c r="G10" s="246">
        <v>2269.5</v>
      </c>
      <c r="H10" s="246">
        <v>2107.6</v>
      </c>
      <c r="I10" s="246">
        <v>6</v>
      </c>
      <c r="J10" s="246">
        <v>80</v>
      </c>
      <c r="K10" s="363"/>
    </row>
    <row r="11" spans="2:11" ht="25.5">
      <c r="B11" s="313" t="s">
        <v>2849</v>
      </c>
      <c r="C11" s="335" t="s">
        <v>2850</v>
      </c>
      <c r="D11" s="335">
        <v>2006</v>
      </c>
      <c r="E11" s="335">
        <v>2036</v>
      </c>
      <c r="F11" s="343">
        <v>2.5499999999999998</v>
      </c>
      <c r="G11" s="246">
        <v>0</v>
      </c>
      <c r="H11" s="246">
        <v>0</v>
      </c>
      <c r="I11" s="246">
        <v>1</v>
      </c>
      <c r="J11" s="246">
        <v>0</v>
      </c>
      <c r="K11" s="227" t="s">
        <v>2851</v>
      </c>
    </row>
    <row r="12" spans="2:11">
      <c r="B12" s="365" t="s">
        <v>2875</v>
      </c>
      <c r="C12" s="366" t="s">
        <v>2888</v>
      </c>
      <c r="D12" s="366" t="s">
        <v>2885</v>
      </c>
      <c r="E12" s="366" t="s">
        <v>2885</v>
      </c>
      <c r="F12" s="367">
        <v>2.88</v>
      </c>
      <c r="G12" s="368">
        <v>9296</v>
      </c>
      <c r="H12" s="368">
        <v>7224</v>
      </c>
      <c r="I12" s="368">
        <v>9</v>
      </c>
      <c r="J12" s="368">
        <f>CEILING(H12*0.93*0.8/50,1)</f>
        <v>108</v>
      </c>
      <c r="K12" s="369"/>
    </row>
    <row r="13" spans="2:11">
      <c r="B13" s="365" t="s">
        <v>2876</v>
      </c>
      <c r="C13" s="366" t="s">
        <v>2887</v>
      </c>
      <c r="D13" s="366" t="s">
        <v>2885</v>
      </c>
      <c r="E13" s="366" t="s">
        <v>2885</v>
      </c>
      <c r="F13" s="367">
        <v>1.57</v>
      </c>
      <c r="G13" s="368">
        <v>3387</v>
      </c>
      <c r="H13" s="368">
        <v>2849</v>
      </c>
      <c r="I13" s="368">
        <v>6</v>
      </c>
      <c r="J13" s="368">
        <f t="shared" ref="J13:J25" si="0">CEILING(H13*0.93*0.8/50,1)</f>
        <v>43</v>
      </c>
      <c r="K13" s="369"/>
    </row>
    <row r="14" spans="2:11">
      <c r="B14" s="365" t="s">
        <v>2877</v>
      </c>
      <c r="C14" s="366" t="s">
        <v>2889</v>
      </c>
      <c r="D14" s="366" t="s">
        <v>2885</v>
      </c>
      <c r="E14" s="366" t="s">
        <v>2885</v>
      </c>
      <c r="F14" s="367">
        <v>3.88</v>
      </c>
      <c r="G14" s="368">
        <v>13218</v>
      </c>
      <c r="H14" s="368">
        <v>11041</v>
      </c>
      <c r="I14" s="368">
        <v>17</v>
      </c>
      <c r="J14" s="368">
        <f t="shared" si="0"/>
        <v>165</v>
      </c>
      <c r="K14" s="369"/>
    </row>
    <row r="15" spans="2:11">
      <c r="B15" s="365" t="s">
        <v>2878</v>
      </c>
      <c r="C15" s="366" t="s">
        <v>2890</v>
      </c>
      <c r="D15" s="366" t="s">
        <v>2885</v>
      </c>
      <c r="E15" s="366" t="s">
        <v>2885</v>
      </c>
      <c r="F15" s="367">
        <v>1.1499999999999999</v>
      </c>
      <c r="G15" s="368">
        <v>4215</v>
      </c>
      <c r="H15" s="368">
        <v>4215</v>
      </c>
      <c r="I15" s="368">
        <v>1</v>
      </c>
      <c r="J15" s="368">
        <f t="shared" si="0"/>
        <v>63</v>
      </c>
      <c r="K15" s="369"/>
    </row>
    <row r="16" spans="2:11">
      <c r="B16" s="365" t="s">
        <v>2867</v>
      </c>
      <c r="C16" s="366" t="s">
        <v>2898</v>
      </c>
      <c r="D16" s="366" t="s">
        <v>2885</v>
      </c>
      <c r="E16" s="366" t="s">
        <v>2885</v>
      </c>
      <c r="F16" s="367">
        <v>0.75</v>
      </c>
      <c r="G16" s="368">
        <v>2995</v>
      </c>
      <c r="H16" s="368">
        <v>2744</v>
      </c>
      <c r="I16" s="368">
        <v>1</v>
      </c>
      <c r="J16" s="368">
        <f t="shared" si="0"/>
        <v>41</v>
      </c>
      <c r="K16" s="369"/>
    </row>
    <row r="17" spans="2:11">
      <c r="B17" s="365" t="s">
        <v>2879</v>
      </c>
      <c r="C17" s="366" t="s">
        <v>2899</v>
      </c>
      <c r="D17" s="366" t="s">
        <v>2885</v>
      </c>
      <c r="E17" s="366" t="s">
        <v>2885</v>
      </c>
      <c r="F17" s="367">
        <v>0.54</v>
      </c>
      <c r="G17" s="368">
        <v>2565</v>
      </c>
      <c r="H17" s="368">
        <v>2565</v>
      </c>
      <c r="I17" s="368">
        <v>2</v>
      </c>
      <c r="J17" s="368">
        <f t="shared" si="0"/>
        <v>39</v>
      </c>
      <c r="K17" s="369"/>
    </row>
    <row r="18" spans="2:11">
      <c r="B18" s="365" t="s">
        <v>2880</v>
      </c>
      <c r="C18" s="366" t="s">
        <v>2891</v>
      </c>
      <c r="D18" s="366" t="s">
        <v>2885</v>
      </c>
      <c r="E18" s="366" t="s">
        <v>2885</v>
      </c>
      <c r="F18" s="367">
        <v>2.2639999999999998</v>
      </c>
      <c r="G18" s="368">
        <v>7880</v>
      </c>
      <c r="H18" s="368">
        <v>6292</v>
      </c>
      <c r="I18" s="368">
        <v>7</v>
      </c>
      <c r="J18" s="368">
        <f t="shared" si="0"/>
        <v>94</v>
      </c>
      <c r="K18" s="369"/>
    </row>
    <row r="19" spans="2:11">
      <c r="B19" s="365" t="s">
        <v>2881</v>
      </c>
      <c r="C19" s="366" t="s">
        <v>2892</v>
      </c>
      <c r="D19" s="366" t="s">
        <v>2885</v>
      </c>
      <c r="E19" s="366" t="s">
        <v>2885</v>
      </c>
      <c r="F19" s="367">
        <v>7.4</v>
      </c>
      <c r="G19" s="368">
        <v>18982</v>
      </c>
      <c r="H19" s="368">
        <v>16022</v>
      </c>
      <c r="I19" s="368">
        <v>15</v>
      </c>
      <c r="J19" s="368">
        <f t="shared" si="0"/>
        <v>239</v>
      </c>
      <c r="K19" s="369"/>
    </row>
    <row r="20" spans="2:11">
      <c r="B20" s="365" t="s">
        <v>2883</v>
      </c>
      <c r="C20" s="366" t="s">
        <v>2894</v>
      </c>
      <c r="D20" s="366" t="s">
        <v>2885</v>
      </c>
      <c r="E20" s="366" t="s">
        <v>2885</v>
      </c>
      <c r="F20" s="367">
        <v>0.57599999999999996</v>
      </c>
      <c r="G20" s="368">
        <v>2679</v>
      </c>
      <c r="H20" s="368">
        <v>2530</v>
      </c>
      <c r="I20" s="368">
        <v>3</v>
      </c>
      <c r="J20" s="368">
        <f t="shared" si="0"/>
        <v>38</v>
      </c>
      <c r="K20" s="369"/>
    </row>
    <row r="21" spans="2:11">
      <c r="B21" s="365" t="s">
        <v>2882</v>
      </c>
      <c r="C21" s="366" t="s">
        <v>2893</v>
      </c>
      <c r="D21" s="366" t="s">
        <v>2885</v>
      </c>
      <c r="E21" s="366" t="s">
        <v>2885</v>
      </c>
      <c r="F21" s="367">
        <v>1.08</v>
      </c>
      <c r="G21" s="368">
        <v>4319</v>
      </c>
      <c r="H21" s="368">
        <v>3627</v>
      </c>
      <c r="I21" s="368">
        <v>6</v>
      </c>
      <c r="J21" s="368">
        <f t="shared" si="0"/>
        <v>54</v>
      </c>
      <c r="K21" s="369"/>
    </row>
    <row r="22" spans="2:11">
      <c r="B22" s="365" t="s">
        <v>2884</v>
      </c>
      <c r="C22" s="366" t="s">
        <v>2895</v>
      </c>
      <c r="D22" s="366" t="s">
        <v>2885</v>
      </c>
      <c r="E22" s="366" t="s">
        <v>2885</v>
      </c>
      <c r="F22" s="367">
        <v>4.84</v>
      </c>
      <c r="G22" s="368">
        <v>20912</v>
      </c>
      <c r="H22" s="368">
        <v>16236</v>
      </c>
      <c r="I22" s="368">
        <v>28</v>
      </c>
      <c r="J22" s="368">
        <f t="shared" si="0"/>
        <v>242</v>
      </c>
      <c r="K22" s="369"/>
    </row>
    <row r="23" spans="2:11">
      <c r="B23" s="365" t="s">
        <v>2861</v>
      </c>
      <c r="C23" s="366" t="s">
        <v>2896</v>
      </c>
      <c r="D23" s="366" t="s">
        <v>2885</v>
      </c>
      <c r="E23" s="366" t="s">
        <v>2885</v>
      </c>
      <c r="F23" s="367">
        <v>0.34</v>
      </c>
      <c r="G23" s="368">
        <v>958</v>
      </c>
      <c r="H23" s="368">
        <v>958</v>
      </c>
      <c r="I23" s="368">
        <v>3</v>
      </c>
      <c r="J23" s="368">
        <f t="shared" si="0"/>
        <v>15</v>
      </c>
      <c r="K23" s="369"/>
    </row>
    <row r="24" spans="2:11">
      <c r="B24" s="365" t="s">
        <v>2871</v>
      </c>
      <c r="C24" s="366" t="s">
        <v>2897</v>
      </c>
      <c r="D24" s="366" t="s">
        <v>2885</v>
      </c>
      <c r="E24" s="366" t="s">
        <v>2885</v>
      </c>
      <c r="F24" s="367">
        <v>0.154</v>
      </c>
      <c r="G24" s="368">
        <v>900</v>
      </c>
      <c r="H24" s="368">
        <v>900</v>
      </c>
      <c r="I24" s="368">
        <v>2</v>
      </c>
      <c r="J24" s="368">
        <f t="shared" si="0"/>
        <v>14</v>
      </c>
      <c r="K24" s="369"/>
    </row>
    <row r="25" spans="2:11">
      <c r="B25" s="365" t="s">
        <v>2863</v>
      </c>
      <c r="C25" s="366" t="s">
        <v>1486</v>
      </c>
      <c r="D25" s="366" t="s">
        <v>2885</v>
      </c>
      <c r="E25" s="366" t="s">
        <v>2885</v>
      </c>
      <c r="F25" s="367">
        <v>1.56</v>
      </c>
      <c r="G25" s="368">
        <v>12052</v>
      </c>
      <c r="H25" s="368">
        <v>12052</v>
      </c>
      <c r="I25" s="368">
        <v>10</v>
      </c>
      <c r="J25" s="368">
        <f t="shared" si="0"/>
        <v>180</v>
      </c>
      <c r="K25" s="369" t="s">
        <v>2886</v>
      </c>
    </row>
    <row r="26" spans="2:11">
      <c r="B26" s="313" t="s">
        <v>2904</v>
      </c>
      <c r="C26" s="335" t="s">
        <v>2905</v>
      </c>
      <c r="D26" s="335">
        <v>1987</v>
      </c>
      <c r="E26" s="335">
        <v>2017</v>
      </c>
      <c r="F26" s="343">
        <v>4.62</v>
      </c>
      <c r="G26" s="246">
        <v>5303.4620000000004</v>
      </c>
      <c r="H26" s="246">
        <v>5303.4620000000004</v>
      </c>
      <c r="I26" s="246">
        <v>27</v>
      </c>
      <c r="J26" s="246">
        <v>205</v>
      </c>
      <c r="K26" s="363"/>
    </row>
    <row r="27" spans="2:11">
      <c r="B27" s="313" t="s">
        <v>2919</v>
      </c>
      <c r="C27" s="335" t="s">
        <v>2928</v>
      </c>
      <c r="D27" s="335">
        <v>1998</v>
      </c>
      <c r="E27" s="335" t="s">
        <v>2885</v>
      </c>
      <c r="F27" s="343">
        <v>6.9</v>
      </c>
      <c r="G27" s="246">
        <v>27576</v>
      </c>
      <c r="H27" s="246">
        <v>24595</v>
      </c>
      <c r="I27" s="246">
        <v>44</v>
      </c>
      <c r="J27" s="246">
        <v>1053</v>
      </c>
      <c r="K27" s="363"/>
    </row>
    <row r="28" spans="2:11">
      <c r="B28" s="313" t="s">
        <v>2922</v>
      </c>
      <c r="C28" s="335" t="s">
        <v>2929</v>
      </c>
      <c r="D28" s="335">
        <v>1995</v>
      </c>
      <c r="E28" s="335" t="s">
        <v>2885</v>
      </c>
      <c r="F28" s="343">
        <v>1.23</v>
      </c>
      <c r="G28" s="246">
        <v>5349</v>
      </c>
      <c r="H28" s="246">
        <v>5046</v>
      </c>
      <c r="I28" s="246">
        <v>6</v>
      </c>
      <c r="J28" s="246">
        <v>250</v>
      </c>
      <c r="K28" s="363"/>
    </row>
    <row r="29" spans="2:11">
      <c r="B29" s="313" t="s">
        <v>2923</v>
      </c>
      <c r="C29" s="335" t="s">
        <v>2930</v>
      </c>
      <c r="D29" s="335">
        <v>1987</v>
      </c>
      <c r="E29" s="335" t="s">
        <v>2885</v>
      </c>
      <c r="F29" s="343">
        <v>1.68</v>
      </c>
      <c r="G29" s="246">
        <v>2869</v>
      </c>
      <c r="H29" s="246">
        <v>2557</v>
      </c>
      <c r="I29" s="246">
        <v>2</v>
      </c>
      <c r="J29" s="246">
        <v>0</v>
      </c>
      <c r="K29" s="363" t="s">
        <v>2949</v>
      </c>
    </row>
    <row r="30" spans="2:11">
      <c r="B30" s="313" t="s">
        <v>2924</v>
      </c>
      <c r="C30" s="335" t="s">
        <v>2931</v>
      </c>
      <c r="D30" s="335">
        <v>2007</v>
      </c>
      <c r="E30" s="335" t="s">
        <v>2885</v>
      </c>
      <c r="F30" s="343">
        <v>2.5960000000000001</v>
      </c>
      <c r="G30" s="246">
        <v>12569</v>
      </c>
      <c r="H30" s="246">
        <v>11926</v>
      </c>
      <c r="I30" s="246">
        <v>17</v>
      </c>
      <c r="J30" s="246">
        <v>592</v>
      </c>
      <c r="K30" s="363"/>
    </row>
    <row r="31" spans="2:11">
      <c r="B31" s="313" t="s">
        <v>2925</v>
      </c>
      <c r="C31" s="335" t="s">
        <v>2932</v>
      </c>
      <c r="D31" s="335">
        <v>2000</v>
      </c>
      <c r="E31" s="335" t="s">
        <v>2885</v>
      </c>
      <c r="F31" s="343">
        <v>0.5</v>
      </c>
      <c r="G31" s="246">
        <v>1643</v>
      </c>
      <c r="H31" s="246">
        <v>1643</v>
      </c>
      <c r="I31" s="246">
        <v>7</v>
      </c>
      <c r="J31" s="246">
        <v>67</v>
      </c>
      <c r="K31" s="363"/>
    </row>
    <row r="32" spans="2:11">
      <c r="B32" s="313" t="s">
        <v>2926</v>
      </c>
      <c r="C32" s="335" t="s">
        <v>2933</v>
      </c>
      <c r="D32" s="335">
        <v>2004</v>
      </c>
      <c r="E32" s="335" t="s">
        <v>2885</v>
      </c>
      <c r="F32" s="343">
        <v>0.55100000000000005</v>
      </c>
      <c r="G32" s="246">
        <v>2471</v>
      </c>
      <c r="H32" s="246">
        <v>2174</v>
      </c>
      <c r="I32" s="246">
        <v>7</v>
      </c>
      <c r="J32" s="246">
        <v>79</v>
      </c>
      <c r="K32" s="363"/>
    </row>
    <row r="33" spans="2:11">
      <c r="B33" s="313" t="s">
        <v>2927</v>
      </c>
      <c r="C33" s="335" t="s">
        <v>2934</v>
      </c>
      <c r="D33" s="335">
        <v>2002</v>
      </c>
      <c r="E33" s="335" t="s">
        <v>2885</v>
      </c>
      <c r="F33" s="343">
        <v>0.36</v>
      </c>
      <c r="G33" s="246">
        <v>1915</v>
      </c>
      <c r="H33" s="246">
        <v>1915</v>
      </c>
      <c r="I33" s="246">
        <v>2</v>
      </c>
      <c r="J33" s="246">
        <v>0</v>
      </c>
      <c r="K33" s="363" t="s">
        <v>2950</v>
      </c>
    </row>
    <row r="34" spans="2:11">
      <c r="B34" s="313" t="s">
        <v>2947</v>
      </c>
      <c r="C34" s="335" t="s">
        <v>2948</v>
      </c>
      <c r="D34" s="335">
        <v>2009</v>
      </c>
      <c r="E34" s="335">
        <v>2029</v>
      </c>
      <c r="F34" s="343">
        <v>29.4</v>
      </c>
      <c r="G34" s="246">
        <v>34932</v>
      </c>
      <c r="H34" s="246">
        <v>35.6</v>
      </c>
      <c r="I34" s="246">
        <v>1</v>
      </c>
      <c r="J34" s="246">
        <v>0</v>
      </c>
      <c r="K34" s="363" t="s">
        <v>2949</v>
      </c>
    </row>
    <row r="35" spans="2:11">
      <c r="B35" s="365" t="s">
        <v>2958</v>
      </c>
      <c r="C35" s="366" t="s">
        <v>2961</v>
      </c>
      <c r="D35" s="366">
        <v>2002</v>
      </c>
      <c r="E35" s="366">
        <v>2032</v>
      </c>
      <c r="F35" s="367">
        <v>2.39</v>
      </c>
      <c r="G35" s="368">
        <v>6948</v>
      </c>
      <c r="H35" s="368">
        <v>6190</v>
      </c>
      <c r="I35" s="368">
        <v>5</v>
      </c>
      <c r="J35" s="368">
        <f>CEILING(H35*0.93*0.8/50,1)</f>
        <v>93</v>
      </c>
      <c r="K35" s="369"/>
    </row>
    <row r="36" spans="2:11">
      <c r="B36" s="365" t="s">
        <v>2959</v>
      </c>
      <c r="C36" s="366" t="s">
        <v>2962</v>
      </c>
      <c r="D36" s="366">
        <v>2002</v>
      </c>
      <c r="E36" s="366">
        <v>2032</v>
      </c>
      <c r="F36" s="367">
        <v>0.87</v>
      </c>
      <c r="G36" s="368">
        <v>972</v>
      </c>
      <c r="H36" s="368">
        <v>972</v>
      </c>
      <c r="I36" s="368">
        <v>1</v>
      </c>
      <c r="J36" s="368">
        <f>CEILING(H36*0.93*0.8/50,1)</f>
        <v>15</v>
      </c>
      <c r="K36" s="369"/>
    </row>
    <row r="37" spans="2:11">
      <c r="B37" s="365" t="s">
        <v>2960</v>
      </c>
      <c r="C37" s="366" t="s">
        <v>2963</v>
      </c>
      <c r="D37" s="366">
        <v>2002</v>
      </c>
      <c r="E37" s="366">
        <v>2032</v>
      </c>
      <c r="F37" s="367">
        <v>1.41</v>
      </c>
      <c r="G37" s="368">
        <v>7246</v>
      </c>
      <c r="H37" s="368">
        <v>5223</v>
      </c>
      <c r="I37" s="368">
        <v>7</v>
      </c>
      <c r="J37" s="368">
        <f>CEILING(H37*0.93*0.8/50,1)</f>
        <v>78</v>
      </c>
      <c r="K37" s="369"/>
    </row>
    <row r="38" spans="2:11">
      <c r="B38" s="313" t="s">
        <v>2976</v>
      </c>
      <c r="C38" s="335" t="s">
        <v>2973</v>
      </c>
      <c r="D38" s="335">
        <v>2005</v>
      </c>
      <c r="E38" s="335">
        <v>2035</v>
      </c>
      <c r="F38" s="343">
        <v>0.6</v>
      </c>
      <c r="G38" s="246">
        <v>2665.77</v>
      </c>
      <c r="H38" s="246">
        <v>2481.65</v>
      </c>
      <c r="I38" s="246">
        <v>6</v>
      </c>
      <c r="J38" s="246">
        <v>70</v>
      </c>
      <c r="K38" s="363"/>
    </row>
    <row r="39" spans="2:11">
      <c r="B39" s="313" t="s">
        <v>2977</v>
      </c>
      <c r="C39" s="335" t="s">
        <v>2974</v>
      </c>
      <c r="D39" s="335">
        <v>2005</v>
      </c>
      <c r="E39" s="335">
        <v>2035</v>
      </c>
      <c r="F39" s="343">
        <v>0.45</v>
      </c>
      <c r="G39" s="246">
        <v>1965.25</v>
      </c>
      <c r="H39" s="246">
        <v>1829.5</v>
      </c>
      <c r="I39" s="246">
        <v>5</v>
      </c>
      <c r="J39" s="246">
        <v>46</v>
      </c>
      <c r="K39" s="363"/>
    </row>
    <row r="40" spans="2:11">
      <c r="B40" s="313" t="s">
        <v>2978</v>
      </c>
      <c r="C40" s="335" t="s">
        <v>2975</v>
      </c>
      <c r="D40" s="335">
        <v>2005</v>
      </c>
      <c r="E40" s="335">
        <v>2035</v>
      </c>
      <c r="F40" s="343">
        <v>0.45</v>
      </c>
      <c r="G40" s="246">
        <v>2142.35</v>
      </c>
      <c r="H40" s="246">
        <v>1994.11</v>
      </c>
      <c r="I40" s="246">
        <v>4</v>
      </c>
      <c r="J40" s="246">
        <v>50</v>
      </c>
      <c r="K40" s="363"/>
    </row>
    <row r="41" spans="2:11">
      <c r="B41" s="313" t="s">
        <v>2992</v>
      </c>
      <c r="C41" s="335" t="s">
        <v>2993</v>
      </c>
      <c r="D41" s="335">
        <v>2012</v>
      </c>
      <c r="E41" s="335">
        <v>2032</v>
      </c>
      <c r="F41" s="343">
        <v>1126</v>
      </c>
      <c r="G41" s="246">
        <v>8842</v>
      </c>
      <c r="H41" s="246">
        <v>6188</v>
      </c>
      <c r="I41" s="246">
        <v>1</v>
      </c>
      <c r="J41" s="246">
        <v>0</v>
      </c>
      <c r="K41" s="363" t="s">
        <v>2949</v>
      </c>
    </row>
    <row r="42" spans="2:11">
      <c r="B42" s="313" t="s">
        <v>2996</v>
      </c>
      <c r="C42" s="335" t="s">
        <v>2997</v>
      </c>
      <c r="D42" s="335" t="s">
        <v>2885</v>
      </c>
      <c r="E42" s="335" t="s">
        <v>2885</v>
      </c>
      <c r="F42" s="343">
        <v>1.67</v>
      </c>
      <c r="G42" s="246">
        <f>H42/0.95</f>
        <v>11357.894736842105</v>
      </c>
      <c r="H42" s="246">
        <v>10790</v>
      </c>
      <c r="I42" s="246">
        <v>17</v>
      </c>
      <c r="J42" s="246">
        <v>474</v>
      </c>
      <c r="K42" s="363"/>
    </row>
    <row r="43" spans="2:11">
      <c r="B43" s="313" t="s">
        <v>2995</v>
      </c>
      <c r="C43" s="335" t="s">
        <v>2998</v>
      </c>
      <c r="D43" s="335" t="s">
        <v>2885</v>
      </c>
      <c r="E43" s="335" t="s">
        <v>2885</v>
      </c>
      <c r="F43" s="343">
        <v>0.5</v>
      </c>
      <c r="G43" s="246">
        <f>H43/0.95</f>
        <v>3003.1578947368421</v>
      </c>
      <c r="H43" s="246">
        <v>2853</v>
      </c>
      <c r="I43" s="246">
        <v>6</v>
      </c>
      <c r="J43" s="246">
        <v>126</v>
      </c>
      <c r="K43" s="363"/>
    </row>
    <row r="44" spans="2:11">
      <c r="B44" s="313" t="s">
        <v>2999</v>
      </c>
      <c r="C44" s="335" t="s">
        <v>3000</v>
      </c>
      <c r="D44" s="335" t="s">
        <v>2885</v>
      </c>
      <c r="E44" s="335" t="s">
        <v>2885</v>
      </c>
      <c r="F44" s="343">
        <v>0.29699999999999999</v>
      </c>
      <c r="G44" s="246">
        <f>H44/0.95</f>
        <v>1214.7368421052631</v>
      </c>
      <c r="H44" s="246">
        <v>1154</v>
      </c>
      <c r="I44" s="246">
        <v>3</v>
      </c>
      <c r="J44" s="246">
        <v>48</v>
      </c>
      <c r="K44" s="363"/>
    </row>
    <row r="45" spans="2:11">
      <c r="B45" s="313" t="s">
        <v>3001</v>
      </c>
      <c r="C45" s="335" t="s">
        <v>3002</v>
      </c>
      <c r="D45" s="335" t="s">
        <v>2885</v>
      </c>
      <c r="E45" s="335" t="s">
        <v>2885</v>
      </c>
      <c r="F45" s="343">
        <v>0.154</v>
      </c>
      <c r="G45" s="246">
        <v>514</v>
      </c>
      <c r="H45" s="246">
        <v>514</v>
      </c>
      <c r="I45" s="246">
        <v>2</v>
      </c>
      <c r="J45" s="246">
        <v>24</v>
      </c>
      <c r="K45" s="363"/>
    </row>
    <row r="46" spans="2:11">
      <c r="B46" s="313" t="s">
        <v>3007</v>
      </c>
      <c r="C46" s="335" t="s">
        <v>3008</v>
      </c>
      <c r="D46" s="335">
        <v>1982</v>
      </c>
      <c r="E46" s="335">
        <v>2016</v>
      </c>
      <c r="F46" s="343">
        <v>11</v>
      </c>
      <c r="G46" s="246">
        <v>0</v>
      </c>
      <c r="H46" s="246">
        <v>0</v>
      </c>
      <c r="I46" s="246">
        <v>0</v>
      </c>
      <c r="J46" s="246">
        <v>0</v>
      </c>
      <c r="K46" s="363" t="s">
        <v>2949</v>
      </c>
    </row>
    <row r="47" spans="2:11">
      <c r="B47" s="313" t="s">
        <v>3009</v>
      </c>
      <c r="C47" s="335" t="s">
        <v>3010</v>
      </c>
      <c r="D47" s="335">
        <v>2015</v>
      </c>
      <c r="E47" s="335" t="s">
        <v>2885</v>
      </c>
      <c r="F47" s="343">
        <v>4.4000000000000004</v>
      </c>
      <c r="G47" s="246">
        <v>10954.89</v>
      </c>
      <c r="H47" s="246">
        <v>9797.83</v>
      </c>
      <c r="I47" s="246">
        <v>9</v>
      </c>
      <c r="J47" s="246">
        <v>0</v>
      </c>
      <c r="K47" s="363" t="s">
        <v>2949</v>
      </c>
    </row>
    <row r="48" spans="2:11">
      <c r="B48" s="313" t="s">
        <v>3018</v>
      </c>
      <c r="C48" s="335" t="s">
        <v>3019</v>
      </c>
      <c r="D48" s="335">
        <v>1997</v>
      </c>
      <c r="E48" s="335">
        <v>2037</v>
      </c>
      <c r="F48" s="343">
        <v>14</v>
      </c>
      <c r="G48" s="246">
        <v>31000</v>
      </c>
      <c r="H48" s="246">
        <v>29500</v>
      </c>
      <c r="I48" s="246">
        <v>5</v>
      </c>
      <c r="J48" s="246">
        <v>0</v>
      </c>
      <c r="K48" s="363" t="s">
        <v>2949</v>
      </c>
    </row>
    <row r="49" spans="2:11">
      <c r="B49" s="313" t="s">
        <v>3026</v>
      </c>
      <c r="C49" s="335" t="s">
        <v>3027</v>
      </c>
      <c r="D49" s="335" t="s">
        <v>2885</v>
      </c>
      <c r="E49" s="335" t="s">
        <v>2885</v>
      </c>
      <c r="F49" s="343">
        <v>1.2</v>
      </c>
      <c r="G49" s="380">
        <v>304188</v>
      </c>
      <c r="H49" s="380">
        <v>28740</v>
      </c>
      <c r="I49" s="380">
        <v>1</v>
      </c>
      <c r="J49" s="380">
        <v>0</v>
      </c>
      <c r="K49" s="383" t="s">
        <v>3033</v>
      </c>
    </row>
    <row r="50" spans="2:11">
      <c r="B50" s="313" t="s">
        <v>3022</v>
      </c>
      <c r="C50" s="335" t="s">
        <v>3028</v>
      </c>
      <c r="D50" s="335" t="s">
        <v>2885</v>
      </c>
      <c r="E50" s="335" t="s">
        <v>2885</v>
      </c>
      <c r="F50" s="343">
        <v>68.7</v>
      </c>
      <c r="G50" s="381"/>
      <c r="H50" s="381"/>
      <c r="I50" s="381"/>
      <c r="J50" s="381"/>
      <c r="K50" s="384"/>
    </row>
    <row r="51" spans="2:11">
      <c r="B51" s="313" t="s">
        <v>3023</v>
      </c>
      <c r="C51" s="335" t="s">
        <v>3029</v>
      </c>
      <c r="D51" s="335" t="s">
        <v>2885</v>
      </c>
      <c r="E51" s="335" t="s">
        <v>2885</v>
      </c>
      <c r="F51" s="343">
        <v>29</v>
      </c>
      <c r="G51" s="381"/>
      <c r="H51" s="381"/>
      <c r="I51" s="381"/>
      <c r="J51" s="381"/>
      <c r="K51" s="384"/>
    </row>
    <row r="52" spans="2:11">
      <c r="B52" s="313" t="s">
        <v>3024</v>
      </c>
      <c r="C52" s="335" t="s">
        <v>3030</v>
      </c>
      <c r="D52" s="335" t="s">
        <v>2885</v>
      </c>
      <c r="E52" s="335" t="s">
        <v>2885</v>
      </c>
      <c r="F52" s="343">
        <v>24</v>
      </c>
      <c r="G52" s="381"/>
      <c r="H52" s="381"/>
      <c r="I52" s="381"/>
      <c r="J52" s="381"/>
      <c r="K52" s="384"/>
    </row>
    <row r="53" spans="2:11">
      <c r="B53" s="313" t="s">
        <v>3031</v>
      </c>
      <c r="C53" s="335" t="s">
        <v>3032</v>
      </c>
      <c r="D53" s="335" t="s">
        <v>2885</v>
      </c>
      <c r="E53" s="335" t="s">
        <v>2885</v>
      </c>
      <c r="F53" s="343">
        <v>2</v>
      </c>
      <c r="G53" s="382"/>
      <c r="H53" s="382"/>
      <c r="I53" s="382"/>
      <c r="J53" s="382"/>
      <c r="K53" s="385"/>
    </row>
    <row r="54" spans="2:11">
      <c r="B54" s="313" t="s">
        <v>3036</v>
      </c>
      <c r="C54" s="335" t="s">
        <v>3039</v>
      </c>
      <c r="D54" s="335">
        <v>2009</v>
      </c>
      <c r="E54" s="335">
        <v>2029</v>
      </c>
      <c r="F54" s="343">
        <v>0.27</v>
      </c>
      <c r="G54" s="246">
        <v>1099</v>
      </c>
      <c r="H54" s="246">
        <v>989</v>
      </c>
      <c r="I54" s="246">
        <v>2</v>
      </c>
      <c r="J54" s="246">
        <v>36</v>
      </c>
      <c r="K54" s="363"/>
    </row>
    <row r="55" spans="2:11">
      <c r="B55" s="313" t="s">
        <v>3038</v>
      </c>
      <c r="C55" s="335" t="s">
        <v>3040</v>
      </c>
      <c r="D55" s="335">
        <v>2000</v>
      </c>
      <c r="E55" s="335">
        <v>2025</v>
      </c>
      <c r="F55" s="343">
        <v>0.36</v>
      </c>
      <c r="G55" s="246">
        <v>1014</v>
      </c>
      <c r="H55" s="246">
        <v>840</v>
      </c>
      <c r="I55" s="246">
        <v>4</v>
      </c>
      <c r="J55" s="246">
        <v>32</v>
      </c>
      <c r="K55" s="363"/>
    </row>
    <row r="56" spans="2:11">
      <c r="B56" s="365" t="s">
        <v>3041</v>
      </c>
      <c r="C56" s="366" t="s">
        <v>3043</v>
      </c>
      <c r="D56" s="366">
        <v>2011</v>
      </c>
      <c r="E56" s="366">
        <v>2031</v>
      </c>
      <c r="F56" s="367">
        <v>1.22</v>
      </c>
      <c r="G56" s="368">
        <v>16426</v>
      </c>
      <c r="H56" s="368">
        <v>6477</v>
      </c>
      <c r="I56" s="368">
        <v>1</v>
      </c>
      <c r="J56" s="368">
        <f>CEILING(H56*0.93*0.8/50,1)</f>
        <v>97</v>
      </c>
      <c r="K56" s="369" t="s">
        <v>3044</v>
      </c>
    </row>
    <row r="57" spans="2:11">
      <c r="B57" s="313" t="s">
        <v>3046</v>
      </c>
      <c r="C57" s="335" t="s">
        <v>3048</v>
      </c>
      <c r="D57" s="335">
        <v>2009</v>
      </c>
      <c r="E57" s="335" t="s">
        <v>2885</v>
      </c>
      <c r="F57" s="343">
        <v>14.3</v>
      </c>
      <c r="G57" s="246">
        <v>160058</v>
      </c>
      <c r="H57" s="246">
        <v>136478</v>
      </c>
      <c r="I57" s="246">
        <v>1</v>
      </c>
      <c r="J57" s="246">
        <v>0</v>
      </c>
      <c r="K57" s="363" t="s">
        <v>3033</v>
      </c>
    </row>
    <row r="58" spans="2:11">
      <c r="B58" s="313" t="s">
        <v>3054</v>
      </c>
      <c r="C58" s="335" t="s">
        <v>3055</v>
      </c>
      <c r="D58" s="335">
        <v>2002</v>
      </c>
      <c r="E58" s="335">
        <v>2022</v>
      </c>
      <c r="F58" s="343">
        <v>2.5099999999999998</v>
      </c>
      <c r="G58" s="246">
        <v>14525</v>
      </c>
      <c r="H58" s="246">
        <v>12085</v>
      </c>
      <c r="I58" s="246">
        <v>26</v>
      </c>
      <c r="J58" s="246">
        <v>378</v>
      </c>
      <c r="K58" s="363"/>
    </row>
    <row r="59" spans="2:11">
      <c r="B59" s="313" t="s">
        <v>3062</v>
      </c>
      <c r="C59" s="335" t="s">
        <v>3068</v>
      </c>
      <c r="D59" s="335">
        <v>1971</v>
      </c>
      <c r="E59" s="335">
        <v>2022</v>
      </c>
      <c r="F59" s="343">
        <v>120</v>
      </c>
      <c r="G59" s="246">
        <v>11753712</v>
      </c>
      <c r="H59" s="246">
        <v>1547231</v>
      </c>
      <c r="I59" s="246">
        <v>1</v>
      </c>
      <c r="J59" s="246">
        <v>0</v>
      </c>
      <c r="K59" s="363" t="s">
        <v>3065</v>
      </c>
    </row>
    <row r="60" spans="2:11">
      <c r="B60" s="313" t="s">
        <v>3063</v>
      </c>
      <c r="C60" s="335" t="s">
        <v>3069</v>
      </c>
      <c r="D60" s="335">
        <v>1981</v>
      </c>
      <c r="E60" s="335">
        <v>2020</v>
      </c>
      <c r="F60" s="343">
        <v>17</v>
      </c>
      <c r="G60" s="246">
        <v>12820568</v>
      </c>
      <c r="H60" s="246">
        <v>0</v>
      </c>
      <c r="I60" s="246">
        <v>0</v>
      </c>
      <c r="J60" s="246">
        <v>0</v>
      </c>
      <c r="K60" s="363"/>
    </row>
    <row r="61" spans="2:11">
      <c r="B61" s="313" t="s">
        <v>3064</v>
      </c>
      <c r="C61" s="335" t="s">
        <v>3067</v>
      </c>
      <c r="D61" s="335">
        <v>1960</v>
      </c>
      <c r="E61" s="335" t="s">
        <v>245</v>
      </c>
      <c r="F61" s="343">
        <v>1098</v>
      </c>
      <c r="G61" s="246">
        <v>16229794</v>
      </c>
      <c r="H61" s="246">
        <v>8953938</v>
      </c>
      <c r="I61" s="246">
        <v>1</v>
      </c>
      <c r="J61" s="246">
        <v>0</v>
      </c>
      <c r="K61" s="363" t="s">
        <v>3066</v>
      </c>
    </row>
    <row r="62" spans="2:11">
      <c r="B62" s="313" t="s">
        <v>3075</v>
      </c>
      <c r="C62" s="335" t="s">
        <v>3077</v>
      </c>
      <c r="D62" s="335">
        <v>1945</v>
      </c>
      <c r="E62" s="335">
        <v>2019</v>
      </c>
      <c r="F62" s="343">
        <v>280</v>
      </c>
      <c r="G62" s="246">
        <v>1760275</v>
      </c>
      <c r="H62" s="246"/>
      <c r="I62" s="246">
        <v>50</v>
      </c>
      <c r="J62" s="246">
        <v>0</v>
      </c>
      <c r="K62" s="363"/>
    </row>
    <row r="63" spans="2:11">
      <c r="B63" s="313" t="s">
        <v>3076</v>
      </c>
      <c r="C63" s="335" t="s">
        <v>3078</v>
      </c>
      <c r="D63" s="335">
        <v>1960</v>
      </c>
      <c r="E63" s="335">
        <v>2030</v>
      </c>
      <c r="F63" s="343">
        <v>65</v>
      </c>
      <c r="G63" s="246">
        <v>672998</v>
      </c>
      <c r="H63" s="246"/>
      <c r="I63" s="246">
        <v>6</v>
      </c>
      <c r="J63" s="246">
        <v>0</v>
      </c>
      <c r="K63" s="363"/>
    </row>
    <row r="64" spans="2:11">
      <c r="B64" s="344" t="s">
        <v>3090</v>
      </c>
      <c r="C64" s="345" t="s">
        <v>1486</v>
      </c>
      <c r="D64" s="345">
        <v>1971</v>
      </c>
      <c r="E64" s="345">
        <v>100</v>
      </c>
      <c r="F64" s="346">
        <v>0.56999999999999995</v>
      </c>
      <c r="G64" s="347">
        <v>1890</v>
      </c>
      <c r="H64" s="347">
        <v>376</v>
      </c>
      <c r="I64" s="347">
        <v>1</v>
      </c>
      <c r="J64" s="347">
        <v>78</v>
      </c>
      <c r="K64" s="364" t="s">
        <v>3093</v>
      </c>
    </row>
    <row r="65" spans="2:11">
      <c r="B65" s="313" t="s">
        <v>3118</v>
      </c>
      <c r="C65" s="335" t="s">
        <v>3119</v>
      </c>
      <c r="D65" s="335">
        <v>1998</v>
      </c>
      <c r="E65" s="335">
        <v>2008</v>
      </c>
      <c r="F65" s="343">
        <v>1.1299999999999999</v>
      </c>
      <c r="G65" s="246">
        <v>3967</v>
      </c>
      <c r="H65" s="246">
        <v>3833</v>
      </c>
      <c r="I65" s="246">
        <v>1</v>
      </c>
      <c r="J65" s="246">
        <v>0</v>
      </c>
      <c r="K65" s="363" t="s">
        <v>2949</v>
      </c>
    </row>
    <row r="66" spans="2:11">
      <c r="B66" s="313" t="s">
        <v>3114</v>
      </c>
      <c r="C66" s="335" t="s">
        <v>3115</v>
      </c>
      <c r="D66" s="335">
        <v>1997</v>
      </c>
      <c r="E66" s="335">
        <v>2012</v>
      </c>
      <c r="F66" s="343">
        <v>4.7649999999999997</v>
      </c>
      <c r="G66" s="246">
        <v>5575</v>
      </c>
      <c r="H66" s="246">
        <v>4460</v>
      </c>
      <c r="I66" s="246">
        <v>17</v>
      </c>
      <c r="J66" s="246">
        <v>430</v>
      </c>
      <c r="K66" s="363"/>
    </row>
    <row r="67" spans="2:11">
      <c r="B67" s="313" t="s">
        <v>3110</v>
      </c>
      <c r="C67" s="335" t="s">
        <v>3111</v>
      </c>
      <c r="D67" s="335">
        <v>1997</v>
      </c>
      <c r="E67" s="335">
        <v>2007</v>
      </c>
      <c r="F67" s="343">
        <v>0.55000000000000004</v>
      </c>
      <c r="G67" s="246">
        <v>2503</v>
      </c>
      <c r="H67" s="246">
        <v>2433</v>
      </c>
      <c r="I67" s="246">
        <v>6</v>
      </c>
      <c r="J67" s="246">
        <v>144</v>
      </c>
      <c r="K67" s="363"/>
    </row>
    <row r="68" spans="2:11">
      <c r="B68" s="313" t="s">
        <v>3112</v>
      </c>
      <c r="C68" s="335" t="s">
        <v>3113</v>
      </c>
      <c r="D68" s="335">
        <v>1998</v>
      </c>
      <c r="E68" s="335">
        <v>2010</v>
      </c>
      <c r="F68" s="343">
        <v>0.65</v>
      </c>
      <c r="G68" s="246">
        <v>2346</v>
      </c>
      <c r="H68" s="246">
        <v>2244</v>
      </c>
      <c r="I68" s="246">
        <v>7</v>
      </c>
      <c r="J68" s="246">
        <v>116</v>
      </c>
      <c r="K68" s="363"/>
    </row>
    <row r="69" spans="2:11">
      <c r="B69" s="313" t="s">
        <v>3116</v>
      </c>
      <c r="C69" s="335" t="s">
        <v>3117</v>
      </c>
      <c r="D69" s="335">
        <v>1996</v>
      </c>
      <c r="E69" s="335">
        <v>2011</v>
      </c>
      <c r="F69" s="343">
        <v>0.5</v>
      </c>
      <c r="G69" s="246">
        <v>2446</v>
      </c>
      <c r="H69" s="246">
        <v>2268</v>
      </c>
      <c r="I69" s="246">
        <v>2</v>
      </c>
      <c r="J69" s="246">
        <v>0</v>
      </c>
      <c r="K69" s="363" t="s">
        <v>2949</v>
      </c>
    </row>
    <row r="70" spans="2:11">
      <c r="B70" s="313" t="s">
        <v>3161</v>
      </c>
      <c r="C70" s="335" t="s">
        <v>3163</v>
      </c>
      <c r="D70" s="335">
        <v>2009</v>
      </c>
      <c r="E70" s="335">
        <v>2029</v>
      </c>
      <c r="F70" s="343">
        <v>10</v>
      </c>
      <c r="G70" s="246">
        <v>49734</v>
      </c>
      <c r="H70" s="246">
        <v>47366</v>
      </c>
      <c r="I70" s="246">
        <v>5</v>
      </c>
      <c r="J70" s="246">
        <v>0</v>
      </c>
      <c r="K70" s="363" t="s">
        <v>2949</v>
      </c>
    </row>
    <row r="71" spans="2:11">
      <c r="B71" s="313" t="s">
        <v>3175</v>
      </c>
      <c r="C71" s="335" t="s">
        <v>3178</v>
      </c>
      <c r="D71" s="335">
        <v>2000</v>
      </c>
      <c r="E71" s="335">
        <v>2030</v>
      </c>
      <c r="F71" s="343">
        <v>1.79</v>
      </c>
      <c r="G71" s="246">
        <v>7085</v>
      </c>
      <c r="H71" s="246">
        <v>5777.37</v>
      </c>
      <c r="I71" s="246">
        <v>11</v>
      </c>
      <c r="J71" s="246">
        <v>0</v>
      </c>
      <c r="K71" s="363" t="s">
        <v>2949</v>
      </c>
    </row>
    <row r="72" spans="2:11">
      <c r="B72" s="313" t="s">
        <v>3176</v>
      </c>
      <c r="C72" s="335" t="s">
        <v>3179</v>
      </c>
      <c r="D72" s="335">
        <v>2000</v>
      </c>
      <c r="E72" s="335">
        <v>2030</v>
      </c>
      <c r="F72" s="343">
        <v>0.81</v>
      </c>
      <c r="G72" s="246">
        <v>3596.9</v>
      </c>
      <c r="H72" s="246">
        <v>2993.51</v>
      </c>
      <c r="I72" s="246">
        <v>8</v>
      </c>
      <c r="J72" s="246">
        <v>0</v>
      </c>
      <c r="K72" s="363" t="s">
        <v>2949</v>
      </c>
    </row>
    <row r="73" spans="2:11">
      <c r="B73" s="313" t="s">
        <v>3177</v>
      </c>
      <c r="C73" s="335" t="s">
        <v>3180</v>
      </c>
      <c r="D73" s="335">
        <v>2002</v>
      </c>
      <c r="E73" s="335">
        <v>2032</v>
      </c>
      <c r="F73" s="343">
        <v>0.192</v>
      </c>
      <c r="G73" s="246">
        <v>1176.52</v>
      </c>
      <c r="H73" s="246">
        <v>1176.52</v>
      </c>
      <c r="I73" s="246">
        <v>2</v>
      </c>
      <c r="J73" s="246">
        <v>0</v>
      </c>
      <c r="K73" s="363" t="s">
        <v>2949</v>
      </c>
    </row>
    <row r="74" spans="2:11">
      <c r="B74" s="313" t="s">
        <v>3184</v>
      </c>
      <c r="C74" s="335" t="s">
        <v>3189</v>
      </c>
      <c r="D74" s="335">
        <v>1994</v>
      </c>
      <c r="E74" s="335">
        <v>2024</v>
      </c>
      <c r="F74" s="343">
        <v>8.8000000000000007</v>
      </c>
      <c r="G74" s="246">
        <v>4580</v>
      </c>
      <c r="H74" s="246">
        <v>4580</v>
      </c>
      <c r="I74" s="246">
        <v>29</v>
      </c>
      <c r="J74" s="246">
        <v>1500</v>
      </c>
      <c r="K74" s="363"/>
    </row>
    <row r="75" spans="2:11">
      <c r="B75" s="344" t="s">
        <v>3188</v>
      </c>
      <c r="C75" s="345">
        <v>310101414</v>
      </c>
      <c r="D75" s="345" t="s">
        <v>1471</v>
      </c>
      <c r="E75" s="345" t="s">
        <v>1471</v>
      </c>
      <c r="F75" s="346" t="s">
        <v>1471</v>
      </c>
      <c r="G75" s="347">
        <v>27974</v>
      </c>
      <c r="H75" s="347">
        <v>27974</v>
      </c>
      <c r="I75" s="348"/>
      <c r="J75" s="348"/>
      <c r="K75" s="363" t="s">
        <v>3187</v>
      </c>
    </row>
    <row r="76" spans="2:11">
      <c r="B76" s="344" t="s">
        <v>3186</v>
      </c>
      <c r="C76" s="345" t="s">
        <v>3190</v>
      </c>
      <c r="D76" s="345">
        <v>1994</v>
      </c>
      <c r="E76" s="345">
        <v>2024</v>
      </c>
      <c r="F76" s="346">
        <v>12.95</v>
      </c>
      <c r="G76" s="347">
        <v>9052</v>
      </c>
      <c r="H76" s="347">
        <v>9052</v>
      </c>
      <c r="I76" s="347">
        <v>64</v>
      </c>
      <c r="J76" s="347">
        <v>3000</v>
      </c>
      <c r="K76" s="363"/>
    </row>
    <row r="77" spans="2:11">
      <c r="B77" s="344" t="s">
        <v>3188</v>
      </c>
      <c r="C77" s="345">
        <v>310101414</v>
      </c>
      <c r="D77" s="345" t="s">
        <v>1471</v>
      </c>
      <c r="E77" s="345" t="s">
        <v>1471</v>
      </c>
      <c r="F77" s="346" t="s">
        <v>1471</v>
      </c>
      <c r="G77" s="347">
        <v>56303</v>
      </c>
      <c r="H77" s="347">
        <v>56303</v>
      </c>
      <c r="I77" s="348"/>
      <c r="J77" s="348"/>
      <c r="K77" s="363" t="s">
        <v>3187</v>
      </c>
    </row>
    <row r="78" spans="2:11">
      <c r="B78" s="365" t="s">
        <v>3199</v>
      </c>
      <c r="C78" s="366" t="s">
        <v>3214</v>
      </c>
      <c r="D78" s="366" t="s">
        <v>2885</v>
      </c>
      <c r="E78" s="366" t="s">
        <v>2885</v>
      </c>
      <c r="F78" s="367">
        <v>169.15</v>
      </c>
      <c r="G78" s="368">
        <v>1234623</v>
      </c>
      <c r="H78" s="368">
        <v>812325</v>
      </c>
      <c r="I78" s="370" t="s">
        <v>2885</v>
      </c>
      <c r="J78" s="368">
        <f>CEILING(H78*0.93*0.8/50,1)</f>
        <v>12088</v>
      </c>
      <c r="K78" s="369"/>
    </row>
    <row r="79" spans="2:11">
      <c r="B79" s="365" t="s">
        <v>3201</v>
      </c>
      <c r="C79" s="366" t="s">
        <v>3215</v>
      </c>
      <c r="D79" s="366" t="s">
        <v>2885</v>
      </c>
      <c r="E79" s="366" t="s">
        <v>2885</v>
      </c>
      <c r="F79" s="367">
        <v>42.82</v>
      </c>
      <c r="G79" s="368">
        <v>-8825</v>
      </c>
      <c r="H79" s="368"/>
      <c r="I79" s="370" t="s">
        <v>2885</v>
      </c>
      <c r="J79" s="368">
        <f t="shared" ref="J79:J90" si="1">CEILING(H79*0.93*0.8/50,1)</f>
        <v>0</v>
      </c>
      <c r="K79" s="369"/>
    </row>
    <row r="80" spans="2:11">
      <c r="B80" s="365" t="s">
        <v>3203</v>
      </c>
      <c r="C80" s="366">
        <v>310101255</v>
      </c>
      <c r="D80" s="366" t="s">
        <v>1471</v>
      </c>
      <c r="E80" s="366" t="s">
        <v>1471</v>
      </c>
      <c r="F80" s="367" t="s">
        <v>1471</v>
      </c>
      <c r="G80" s="368">
        <v>79812</v>
      </c>
      <c r="H80" s="368"/>
      <c r="I80" s="370" t="s">
        <v>2885</v>
      </c>
      <c r="J80" s="368">
        <f t="shared" si="1"/>
        <v>0</v>
      </c>
      <c r="K80" s="369"/>
    </row>
    <row r="81" spans="1:11">
      <c r="B81" s="365" t="s">
        <v>3204</v>
      </c>
      <c r="C81" s="366" t="s">
        <v>3216</v>
      </c>
      <c r="D81" s="366" t="s">
        <v>2885</v>
      </c>
      <c r="E81" s="366" t="s">
        <v>2885</v>
      </c>
      <c r="F81" s="367">
        <v>9.9489999999999998</v>
      </c>
      <c r="G81" s="368">
        <v>52019</v>
      </c>
      <c r="H81" s="368">
        <v>44071</v>
      </c>
      <c r="I81" s="370" t="s">
        <v>2885</v>
      </c>
      <c r="J81" s="368">
        <f t="shared" si="1"/>
        <v>656</v>
      </c>
      <c r="K81" s="369"/>
    </row>
    <row r="82" spans="1:11">
      <c r="B82" s="365" t="s">
        <v>3205</v>
      </c>
      <c r="C82" s="366" t="s">
        <v>3217</v>
      </c>
      <c r="D82" s="366" t="s">
        <v>2885</v>
      </c>
      <c r="E82" s="366" t="s">
        <v>2885</v>
      </c>
      <c r="F82" s="367">
        <v>2</v>
      </c>
      <c r="G82" s="368">
        <v>7312</v>
      </c>
      <c r="H82" s="368">
        <v>6445</v>
      </c>
      <c r="I82" s="370" t="s">
        <v>2885</v>
      </c>
      <c r="J82" s="368">
        <f t="shared" si="1"/>
        <v>96</v>
      </c>
      <c r="K82" s="369"/>
    </row>
    <row r="83" spans="1:11">
      <c r="B83" s="365" t="s">
        <v>3206</v>
      </c>
      <c r="C83" s="366" t="s">
        <v>3218</v>
      </c>
      <c r="D83" s="366" t="s">
        <v>2885</v>
      </c>
      <c r="E83" s="366" t="s">
        <v>2885</v>
      </c>
      <c r="F83" s="367">
        <v>0.72</v>
      </c>
      <c r="G83" s="368">
        <v>861</v>
      </c>
      <c r="H83" s="368">
        <v>754</v>
      </c>
      <c r="I83" s="370" t="s">
        <v>2885</v>
      </c>
      <c r="J83" s="368">
        <f t="shared" si="1"/>
        <v>12</v>
      </c>
      <c r="K83" s="369"/>
    </row>
    <row r="84" spans="1:11">
      <c r="B84" s="365" t="s">
        <v>3207</v>
      </c>
      <c r="C84" s="366" t="s">
        <v>3219</v>
      </c>
      <c r="D84" s="366" t="s">
        <v>2885</v>
      </c>
      <c r="E84" s="366" t="s">
        <v>2885</v>
      </c>
      <c r="F84" s="367">
        <v>0.6</v>
      </c>
      <c r="G84" s="368">
        <v>4232</v>
      </c>
      <c r="H84" s="368">
        <v>3004</v>
      </c>
      <c r="I84" s="370" t="s">
        <v>2885</v>
      </c>
      <c r="J84" s="368">
        <f t="shared" si="1"/>
        <v>45</v>
      </c>
      <c r="K84" s="369"/>
    </row>
    <row r="85" spans="1:11">
      <c r="B85" s="365" t="s">
        <v>3208</v>
      </c>
      <c r="C85" s="366" t="s">
        <v>3220</v>
      </c>
      <c r="D85" s="366" t="s">
        <v>2885</v>
      </c>
      <c r="E85" s="366" t="s">
        <v>2885</v>
      </c>
      <c r="F85" s="367">
        <v>0.72</v>
      </c>
      <c r="G85" s="368">
        <v>3979</v>
      </c>
      <c r="H85" s="368">
        <v>3385</v>
      </c>
      <c r="I85" s="370" t="s">
        <v>2885</v>
      </c>
      <c r="J85" s="368">
        <f t="shared" si="1"/>
        <v>51</v>
      </c>
      <c r="K85" s="369"/>
    </row>
    <row r="86" spans="1:11">
      <c r="B86" s="365" t="s">
        <v>3209</v>
      </c>
      <c r="C86" s="366" t="s">
        <v>3221</v>
      </c>
      <c r="D86" s="366" t="s">
        <v>2885</v>
      </c>
      <c r="E86" s="366" t="s">
        <v>2885</v>
      </c>
      <c r="F86" s="367">
        <v>0.27</v>
      </c>
      <c r="G86" s="368">
        <v>1316</v>
      </c>
      <c r="H86" s="368">
        <v>1079</v>
      </c>
      <c r="I86" s="370" t="s">
        <v>2885</v>
      </c>
      <c r="J86" s="368">
        <f t="shared" si="1"/>
        <v>17</v>
      </c>
      <c r="K86" s="369"/>
    </row>
    <row r="87" spans="1:11">
      <c r="B87" s="365" t="s">
        <v>3210</v>
      </c>
      <c r="C87" s="366" t="s">
        <v>3223</v>
      </c>
      <c r="D87" s="366" t="s">
        <v>2885</v>
      </c>
      <c r="E87" s="366" t="s">
        <v>2885</v>
      </c>
      <c r="F87" s="367">
        <v>0.22500000000000001</v>
      </c>
      <c r="G87" s="368">
        <v>1242</v>
      </c>
      <c r="H87" s="368">
        <v>1069</v>
      </c>
      <c r="I87" s="370" t="s">
        <v>2885</v>
      </c>
      <c r="J87" s="368">
        <f t="shared" si="1"/>
        <v>16</v>
      </c>
      <c r="K87" s="369"/>
    </row>
    <row r="88" spans="1:11">
      <c r="B88" s="365" t="s">
        <v>3211</v>
      </c>
      <c r="C88" s="366" t="s">
        <v>3222</v>
      </c>
      <c r="D88" s="366" t="s">
        <v>2885</v>
      </c>
      <c r="E88" s="366" t="s">
        <v>2885</v>
      </c>
      <c r="F88" s="367">
        <v>0.27</v>
      </c>
      <c r="G88" s="368">
        <v>1335</v>
      </c>
      <c r="H88" s="368">
        <v>1190</v>
      </c>
      <c r="I88" s="370" t="s">
        <v>2885</v>
      </c>
      <c r="J88" s="368">
        <f t="shared" si="1"/>
        <v>18</v>
      </c>
      <c r="K88" s="369"/>
    </row>
    <row r="89" spans="1:11">
      <c r="B89" s="365" t="s">
        <v>3212</v>
      </c>
      <c r="C89" s="366" t="s">
        <v>3224</v>
      </c>
      <c r="D89" s="366" t="s">
        <v>2885</v>
      </c>
      <c r="E89" s="366" t="s">
        <v>2885</v>
      </c>
      <c r="F89" s="367">
        <v>0.18</v>
      </c>
      <c r="G89" s="368">
        <v>826</v>
      </c>
      <c r="H89" s="368">
        <v>610</v>
      </c>
      <c r="I89" s="370" t="s">
        <v>2885</v>
      </c>
      <c r="J89" s="368">
        <f t="shared" si="1"/>
        <v>10</v>
      </c>
      <c r="K89" s="369"/>
    </row>
    <row r="90" spans="1:11">
      <c r="B90" s="365" t="s">
        <v>3213</v>
      </c>
      <c r="C90" s="366" t="s">
        <v>3225</v>
      </c>
      <c r="D90" s="366" t="s">
        <v>2885</v>
      </c>
      <c r="E90" s="366" t="s">
        <v>2885</v>
      </c>
      <c r="F90" s="367">
        <v>0.18</v>
      </c>
      <c r="G90" s="368">
        <v>600</v>
      </c>
      <c r="H90" s="368">
        <v>584</v>
      </c>
      <c r="I90" s="370" t="s">
        <v>2885</v>
      </c>
      <c r="J90" s="368">
        <f t="shared" si="1"/>
        <v>9</v>
      </c>
      <c r="K90" s="369"/>
    </row>
    <row r="91" spans="1:11">
      <c r="B91" s="313" t="s">
        <v>3248</v>
      </c>
      <c r="C91" s="335" t="s">
        <v>3250</v>
      </c>
      <c r="D91" s="335">
        <v>1960</v>
      </c>
      <c r="E91" s="335" t="s">
        <v>2885</v>
      </c>
      <c r="F91" s="343">
        <v>361.2</v>
      </c>
      <c r="G91" s="246">
        <v>5267062</v>
      </c>
      <c r="H91" s="246">
        <v>4510241</v>
      </c>
      <c r="I91" s="246">
        <v>114</v>
      </c>
      <c r="J91" s="246">
        <v>3396</v>
      </c>
      <c r="K91" s="363" t="s">
        <v>3251</v>
      </c>
    </row>
    <row r="92" spans="1:11">
      <c r="B92" s="344" t="s">
        <v>3188</v>
      </c>
      <c r="C92" s="345">
        <v>311018395</v>
      </c>
      <c r="D92" s="345" t="s">
        <v>1471</v>
      </c>
      <c r="E92" s="345" t="s">
        <v>1471</v>
      </c>
      <c r="F92" s="346" t="s">
        <v>1471</v>
      </c>
      <c r="G92" s="347">
        <v>136476</v>
      </c>
      <c r="H92" s="347" t="s">
        <v>1471</v>
      </c>
      <c r="I92" s="347"/>
      <c r="J92" s="347"/>
      <c r="K92" s="364" t="s">
        <v>3252</v>
      </c>
    </row>
    <row r="93" spans="1:11">
      <c r="B93" s="344" t="s">
        <v>3188</v>
      </c>
      <c r="C93" s="345">
        <v>311018395</v>
      </c>
      <c r="D93" s="345" t="s">
        <v>1471</v>
      </c>
      <c r="E93" s="345" t="s">
        <v>1471</v>
      </c>
      <c r="F93" s="346" t="s">
        <v>1471</v>
      </c>
      <c r="G93" s="347">
        <v>2140</v>
      </c>
      <c r="H93" s="347" t="s">
        <v>1471</v>
      </c>
      <c r="I93" s="347"/>
      <c r="J93" s="347"/>
      <c r="K93" s="364" t="s">
        <v>3253</v>
      </c>
    </row>
    <row r="94" spans="1:11">
      <c r="B94" s="313" t="s">
        <v>3263</v>
      </c>
      <c r="C94" s="335" t="s">
        <v>3265</v>
      </c>
      <c r="D94" s="335">
        <v>1998</v>
      </c>
      <c r="E94" s="335">
        <v>2028</v>
      </c>
      <c r="F94" s="343">
        <v>25.087</v>
      </c>
      <c r="G94" s="246">
        <v>42028</v>
      </c>
      <c r="H94" s="246">
        <v>35180</v>
      </c>
      <c r="I94" s="246">
        <v>82</v>
      </c>
      <c r="J94" s="246">
        <v>780</v>
      </c>
      <c r="K94" s="363"/>
    </row>
    <row r="95" spans="1:11">
      <c r="B95" s="313" t="s">
        <v>3278</v>
      </c>
      <c r="C95" s="335" t="s">
        <v>3279</v>
      </c>
      <c r="D95" s="335">
        <v>1997</v>
      </c>
      <c r="E95" s="335">
        <v>2017</v>
      </c>
      <c r="F95" s="343">
        <v>9.234</v>
      </c>
      <c r="G95" s="246">
        <v>41768</v>
      </c>
      <c r="H95" s="246">
        <v>0</v>
      </c>
      <c r="I95" s="246">
        <v>42</v>
      </c>
      <c r="J95" s="246">
        <v>0</v>
      </c>
      <c r="K95" s="363" t="s">
        <v>2949</v>
      </c>
    </row>
    <row r="96" spans="1:11">
      <c r="A96" s="145"/>
      <c r="B96" s="313" t="s">
        <v>3295</v>
      </c>
      <c r="C96" s="335" t="s">
        <v>3317</v>
      </c>
      <c r="D96" s="335">
        <v>2000</v>
      </c>
      <c r="E96" s="335">
        <v>2020</v>
      </c>
      <c r="F96" s="343">
        <v>0.22600000000000001</v>
      </c>
      <c r="G96" s="246">
        <v>2168</v>
      </c>
      <c r="H96" s="246">
        <v>2168</v>
      </c>
      <c r="I96" s="246">
        <v>1</v>
      </c>
      <c r="J96" s="246"/>
      <c r="K96" s="363" t="s">
        <v>3311</v>
      </c>
    </row>
    <row r="97" spans="1:11">
      <c r="A97" s="145"/>
      <c r="B97" s="313" t="s">
        <v>3296</v>
      </c>
      <c r="C97" s="335" t="s">
        <v>3318</v>
      </c>
      <c r="D97" s="335">
        <v>2004</v>
      </c>
      <c r="E97" s="335">
        <v>2031</v>
      </c>
      <c r="F97" s="343">
        <v>8.1</v>
      </c>
      <c r="G97" s="246">
        <v>307</v>
      </c>
      <c r="H97" s="246">
        <v>276</v>
      </c>
      <c r="I97" s="246">
        <v>30</v>
      </c>
      <c r="J97" s="246">
        <v>691</v>
      </c>
      <c r="K97" s="363"/>
    </row>
    <row r="98" spans="1:11">
      <c r="A98" s="145"/>
      <c r="B98" s="313" t="s">
        <v>3297</v>
      </c>
      <c r="C98" s="335" t="s">
        <v>3319</v>
      </c>
      <c r="D98" s="335">
        <v>2004</v>
      </c>
      <c r="E98" s="335">
        <v>2019</v>
      </c>
      <c r="F98" s="343">
        <v>4.9039999999999999</v>
      </c>
      <c r="G98" s="246">
        <v>43805</v>
      </c>
      <c r="H98" s="246">
        <v>39452</v>
      </c>
      <c r="I98" s="246">
        <v>29</v>
      </c>
      <c r="J98" s="246">
        <v>413</v>
      </c>
      <c r="K98" s="363"/>
    </row>
    <row r="99" spans="1:11">
      <c r="A99" s="145"/>
      <c r="B99" s="233" t="s">
        <v>3299</v>
      </c>
      <c r="C99" s="335" t="s">
        <v>3320</v>
      </c>
      <c r="D99" s="349">
        <v>2012</v>
      </c>
      <c r="E99" s="349">
        <v>2027</v>
      </c>
      <c r="F99" s="350">
        <v>0.72299999999999998</v>
      </c>
      <c r="G99" s="251">
        <v>7218</v>
      </c>
      <c r="H99" s="251">
        <v>7218</v>
      </c>
      <c r="I99" s="351">
        <v>1</v>
      </c>
      <c r="J99" s="351"/>
      <c r="K99" s="363" t="s">
        <v>3311</v>
      </c>
    </row>
    <row r="100" spans="1:11">
      <c r="A100" s="145"/>
      <c r="B100" s="233" t="s">
        <v>3301</v>
      </c>
      <c r="C100" s="335" t="s">
        <v>3321</v>
      </c>
      <c r="D100" s="349">
        <v>2014</v>
      </c>
      <c r="E100" s="349">
        <v>2029</v>
      </c>
      <c r="F100" s="350">
        <v>0.95199999999999996</v>
      </c>
      <c r="G100" s="251">
        <v>9550</v>
      </c>
      <c r="H100" s="251">
        <v>9550</v>
      </c>
      <c r="I100" s="351">
        <v>1</v>
      </c>
      <c r="J100" s="351"/>
      <c r="K100" s="363" t="s">
        <v>3312</v>
      </c>
    </row>
    <row r="101" spans="1:11" ht="25.5">
      <c r="A101" s="145"/>
      <c r="B101" s="233" t="s">
        <v>3303</v>
      </c>
      <c r="C101" s="335" t="s">
        <v>3322</v>
      </c>
      <c r="D101" s="349">
        <v>2014</v>
      </c>
      <c r="E101" s="349">
        <v>2029</v>
      </c>
      <c r="F101" s="350">
        <v>0.72299999999999998</v>
      </c>
      <c r="G101" s="251">
        <v>7270</v>
      </c>
      <c r="H101" s="251">
        <v>7270</v>
      </c>
      <c r="I101" s="351">
        <v>1</v>
      </c>
      <c r="J101" s="351"/>
      <c r="K101" s="363" t="s">
        <v>3313</v>
      </c>
    </row>
    <row r="102" spans="1:11">
      <c r="A102" s="145"/>
      <c r="B102" s="233" t="s">
        <v>3305</v>
      </c>
      <c r="C102" s="335" t="s">
        <v>3323</v>
      </c>
      <c r="D102" s="349">
        <v>2014</v>
      </c>
      <c r="E102" s="349">
        <v>2029</v>
      </c>
      <c r="F102" s="350">
        <v>0.72299999999999998</v>
      </c>
      <c r="G102" s="251">
        <v>7192</v>
      </c>
      <c r="H102" s="251">
        <v>7192</v>
      </c>
      <c r="I102" s="351">
        <v>1</v>
      </c>
      <c r="J102" s="351"/>
      <c r="K102" s="363" t="s">
        <v>3314</v>
      </c>
    </row>
    <row r="103" spans="1:11">
      <c r="A103" s="145"/>
      <c r="B103" s="233" t="s">
        <v>3308</v>
      </c>
      <c r="C103" s="335" t="s">
        <v>3324</v>
      </c>
      <c r="D103" s="349">
        <v>2014</v>
      </c>
      <c r="E103" s="349">
        <v>2029</v>
      </c>
      <c r="F103" s="350">
        <v>5.3280000000000003</v>
      </c>
      <c r="G103" s="251">
        <v>55404</v>
      </c>
      <c r="H103" s="251">
        <v>55404</v>
      </c>
      <c r="I103" s="351">
        <v>1</v>
      </c>
      <c r="J103" s="351"/>
      <c r="K103" s="363" t="s">
        <v>3315</v>
      </c>
    </row>
    <row r="104" spans="1:11">
      <c r="A104" s="145"/>
      <c r="B104" s="233" t="s">
        <v>3310</v>
      </c>
      <c r="C104" s="335" t="s">
        <v>3325</v>
      </c>
      <c r="D104" s="349">
        <v>2016</v>
      </c>
      <c r="E104" s="349">
        <v>2031</v>
      </c>
      <c r="F104" s="350">
        <v>1.274</v>
      </c>
      <c r="G104" s="251">
        <v>1620</v>
      </c>
      <c r="H104" s="251">
        <v>1620</v>
      </c>
      <c r="I104" s="351">
        <v>1</v>
      </c>
      <c r="J104" s="351"/>
      <c r="K104" s="363" t="s">
        <v>3316</v>
      </c>
    </row>
    <row r="105" spans="1:11">
      <c r="B105" s="233" t="s">
        <v>3332</v>
      </c>
      <c r="C105" s="349" t="s">
        <v>3334</v>
      </c>
      <c r="D105" s="349">
        <v>1996</v>
      </c>
      <c r="E105" s="349">
        <v>2016</v>
      </c>
      <c r="F105" s="350">
        <v>20.405999999999999</v>
      </c>
      <c r="G105" s="251">
        <v>59978</v>
      </c>
      <c r="H105" s="251">
        <v>53851</v>
      </c>
      <c r="I105" s="351">
        <v>61</v>
      </c>
      <c r="J105" s="351">
        <v>2011</v>
      </c>
      <c r="K105" s="363"/>
    </row>
    <row r="106" spans="1:11">
      <c r="B106" s="233" t="s">
        <v>3333</v>
      </c>
      <c r="C106" s="349" t="s">
        <v>3335</v>
      </c>
      <c r="D106" s="349">
        <v>1997</v>
      </c>
      <c r="E106" s="349">
        <v>2017</v>
      </c>
      <c r="F106" s="350">
        <v>0.55000000000000004</v>
      </c>
      <c r="G106" s="251">
        <v>2317</v>
      </c>
      <c r="H106" s="251">
        <v>2317</v>
      </c>
      <c r="I106" s="351">
        <v>6</v>
      </c>
      <c r="J106" s="351">
        <v>50</v>
      </c>
      <c r="K106" s="363"/>
    </row>
    <row r="107" spans="1:11">
      <c r="B107" s="233" t="s">
        <v>3340</v>
      </c>
      <c r="C107" s="349" t="s">
        <v>3344</v>
      </c>
      <c r="D107" s="349">
        <v>1996</v>
      </c>
      <c r="E107" s="335" t="s">
        <v>2885</v>
      </c>
      <c r="F107" s="350">
        <v>26.3</v>
      </c>
      <c r="G107" s="251">
        <v>104829</v>
      </c>
      <c r="H107" s="251">
        <v>104829</v>
      </c>
      <c r="I107" s="351">
        <v>1</v>
      </c>
      <c r="J107" s="351">
        <v>0</v>
      </c>
      <c r="K107" s="363" t="s">
        <v>2949</v>
      </c>
    </row>
    <row r="108" spans="1:11">
      <c r="B108" s="233" t="s">
        <v>3343</v>
      </c>
      <c r="C108" s="349" t="s">
        <v>3345</v>
      </c>
      <c r="D108" s="349">
        <v>2013</v>
      </c>
      <c r="E108" s="335" t="s">
        <v>2885</v>
      </c>
      <c r="F108" s="350">
        <v>0.25700000000000001</v>
      </c>
      <c r="G108" s="251">
        <v>4767.8</v>
      </c>
      <c r="H108" s="251">
        <v>820.55</v>
      </c>
      <c r="I108" s="351">
        <v>1</v>
      </c>
      <c r="J108" s="351">
        <v>0</v>
      </c>
      <c r="K108" s="363" t="s">
        <v>3045</v>
      </c>
    </row>
    <row r="109" spans="1:11">
      <c r="B109" s="344" t="s">
        <v>3188</v>
      </c>
      <c r="C109" s="352" t="s">
        <v>1471</v>
      </c>
      <c r="D109" s="353" t="s">
        <v>1471</v>
      </c>
      <c r="E109" s="353" t="s">
        <v>1471</v>
      </c>
      <c r="F109" s="354" t="s">
        <v>1471</v>
      </c>
      <c r="G109" s="355">
        <v>71</v>
      </c>
      <c r="H109" s="355" t="s">
        <v>1471</v>
      </c>
      <c r="I109" s="356"/>
      <c r="J109" s="356"/>
      <c r="K109" s="364" t="s">
        <v>3045</v>
      </c>
    </row>
    <row r="110" spans="1:11">
      <c r="B110" s="233" t="s">
        <v>3354</v>
      </c>
      <c r="C110" s="349" t="s">
        <v>3353</v>
      </c>
      <c r="D110" s="233">
        <v>1967</v>
      </c>
      <c r="E110" s="233">
        <v>2040</v>
      </c>
      <c r="F110" s="350">
        <v>966</v>
      </c>
      <c r="G110" s="251">
        <v>19410251</v>
      </c>
      <c r="H110" s="251">
        <v>110844</v>
      </c>
      <c r="I110" s="351">
        <v>120</v>
      </c>
      <c r="J110" s="351">
        <v>0</v>
      </c>
      <c r="K110" s="363" t="s">
        <v>2949</v>
      </c>
    </row>
    <row r="111" spans="1:11">
      <c r="B111" s="233"/>
      <c r="C111" s="349"/>
      <c r="D111" s="233"/>
      <c r="E111" s="233"/>
      <c r="F111" s="350"/>
      <c r="G111" s="251"/>
      <c r="H111" s="251">
        <v>785685</v>
      </c>
      <c r="I111" s="351">
        <v>2</v>
      </c>
      <c r="J111" s="351">
        <v>0</v>
      </c>
      <c r="K111" s="363" t="s">
        <v>3355</v>
      </c>
    </row>
    <row r="112" spans="1:11">
      <c r="B112" s="233" t="s">
        <v>3393</v>
      </c>
      <c r="C112" s="349" t="s">
        <v>3395</v>
      </c>
      <c r="D112" s="233">
        <v>1995</v>
      </c>
      <c r="E112" s="233">
        <v>2045</v>
      </c>
      <c r="F112" s="350">
        <v>37.183999999999997</v>
      </c>
      <c r="G112" s="251">
        <v>91253</v>
      </c>
      <c r="H112" s="251">
        <v>85545</v>
      </c>
      <c r="I112" s="351">
        <v>141</v>
      </c>
      <c r="J112" s="351">
        <v>3219</v>
      </c>
      <c r="K112" s="363" t="s">
        <v>3394</v>
      </c>
    </row>
    <row r="113" spans="2:11">
      <c r="B113" s="233" t="s">
        <v>3401</v>
      </c>
      <c r="C113" s="349" t="s">
        <v>3403</v>
      </c>
      <c r="D113" s="233">
        <v>2013</v>
      </c>
      <c r="E113" s="233">
        <v>2038</v>
      </c>
      <c r="F113" s="350">
        <v>0.32700000000000001</v>
      </c>
      <c r="G113" s="251">
        <v>9400</v>
      </c>
      <c r="H113" s="251">
        <v>2380</v>
      </c>
      <c r="I113" s="351">
        <v>2</v>
      </c>
      <c r="J113" s="351">
        <v>0</v>
      </c>
      <c r="K113" s="363" t="s">
        <v>2949</v>
      </c>
    </row>
    <row r="114" spans="2:11">
      <c r="B114" s="233" t="s">
        <v>3404</v>
      </c>
      <c r="C114" s="349" t="s">
        <v>3407</v>
      </c>
      <c r="D114" s="233">
        <v>2013</v>
      </c>
      <c r="E114" s="233">
        <v>2038</v>
      </c>
      <c r="F114" s="350">
        <v>0.59399999999999997</v>
      </c>
      <c r="G114" s="251">
        <v>18000</v>
      </c>
      <c r="H114" s="251">
        <v>3270</v>
      </c>
      <c r="I114" s="351">
        <v>1</v>
      </c>
      <c r="J114" s="351">
        <v>0</v>
      </c>
      <c r="K114" s="363" t="s">
        <v>2949</v>
      </c>
    </row>
    <row r="115" spans="2:11">
      <c r="B115" s="233" t="s">
        <v>3412</v>
      </c>
      <c r="C115" s="349" t="s">
        <v>3411</v>
      </c>
      <c r="D115" s="233">
        <v>2006</v>
      </c>
      <c r="E115" s="335" t="s">
        <v>2885</v>
      </c>
      <c r="F115" s="350">
        <v>5.4219999999999997</v>
      </c>
      <c r="G115" s="251">
        <v>20651</v>
      </c>
      <c r="H115" s="251">
        <v>5426</v>
      </c>
      <c r="I115" s="351">
        <v>1</v>
      </c>
      <c r="J115" s="351">
        <v>0</v>
      </c>
      <c r="K115" s="363" t="s">
        <v>2949</v>
      </c>
    </row>
    <row r="116" spans="2:11">
      <c r="B116" s="233" t="s">
        <v>3417</v>
      </c>
      <c r="C116" s="349" t="s">
        <v>3416</v>
      </c>
      <c r="D116" s="233">
        <v>2012</v>
      </c>
      <c r="E116" s="233">
        <v>2042</v>
      </c>
      <c r="F116" s="350">
        <v>0.90600000000000003</v>
      </c>
      <c r="G116" s="251">
        <v>27600</v>
      </c>
      <c r="H116" s="251">
        <v>4800</v>
      </c>
      <c r="I116" s="351">
        <v>1</v>
      </c>
      <c r="J116" s="351">
        <v>0</v>
      </c>
      <c r="K116" s="363" t="s">
        <v>2949</v>
      </c>
    </row>
    <row r="117" spans="2:11">
      <c r="B117" s="233" t="s">
        <v>3418</v>
      </c>
      <c r="C117" s="349" t="s">
        <v>3427</v>
      </c>
      <c r="D117" s="233">
        <v>1981</v>
      </c>
      <c r="E117" s="233">
        <v>2019</v>
      </c>
      <c r="F117" s="350">
        <v>1.39</v>
      </c>
      <c r="G117" s="251">
        <v>2999</v>
      </c>
      <c r="H117" s="251">
        <v>2788</v>
      </c>
      <c r="I117" s="351">
        <v>6</v>
      </c>
      <c r="J117" s="351">
        <v>21</v>
      </c>
      <c r="K117" s="363"/>
    </row>
    <row r="118" spans="2:11">
      <c r="B118" s="233" t="s">
        <v>3422</v>
      </c>
      <c r="C118" s="349" t="s">
        <v>3428</v>
      </c>
      <c r="D118" s="233">
        <v>1984</v>
      </c>
      <c r="E118" s="233">
        <v>2016</v>
      </c>
      <c r="F118" s="350">
        <v>1.26</v>
      </c>
      <c r="G118" s="251">
        <v>951</v>
      </c>
      <c r="H118" s="251">
        <v>613</v>
      </c>
      <c r="I118" s="351">
        <v>3</v>
      </c>
      <c r="J118" s="351">
        <v>25</v>
      </c>
      <c r="K118" s="363"/>
    </row>
    <row r="119" spans="2:11">
      <c r="B119" s="233" t="s">
        <v>3425</v>
      </c>
      <c r="C119" s="349" t="s">
        <v>3429</v>
      </c>
      <c r="D119" s="233">
        <v>2000</v>
      </c>
      <c r="E119" s="233">
        <v>2020</v>
      </c>
      <c r="F119" s="350">
        <v>0.36</v>
      </c>
      <c r="G119" s="251">
        <v>2498</v>
      </c>
      <c r="H119" s="251">
        <v>1555</v>
      </c>
      <c r="I119" s="351">
        <v>5</v>
      </c>
      <c r="J119" s="351">
        <v>67</v>
      </c>
      <c r="K119" s="363"/>
    </row>
    <row r="120" spans="2:11">
      <c r="B120" s="233" t="s">
        <v>3438</v>
      </c>
      <c r="C120" s="349" t="s">
        <v>3460</v>
      </c>
      <c r="D120" s="233">
        <v>2005</v>
      </c>
      <c r="E120" s="233">
        <v>2035</v>
      </c>
      <c r="F120" s="350">
        <v>3.2</v>
      </c>
      <c r="G120" s="251">
        <v>6620</v>
      </c>
      <c r="H120" s="251">
        <v>5977</v>
      </c>
      <c r="I120" s="351">
        <v>6</v>
      </c>
      <c r="J120" s="351">
        <v>328</v>
      </c>
      <c r="K120" s="363"/>
    </row>
    <row r="121" spans="2:11">
      <c r="B121" s="233" t="s">
        <v>3441</v>
      </c>
      <c r="C121" s="349" t="s">
        <v>3458</v>
      </c>
      <c r="D121" s="233">
        <v>2002</v>
      </c>
      <c r="E121" s="233">
        <v>2032</v>
      </c>
      <c r="F121" s="350">
        <v>1.6</v>
      </c>
      <c r="G121" s="251">
        <v>6294</v>
      </c>
      <c r="H121" s="251">
        <v>5354</v>
      </c>
      <c r="I121" s="351">
        <v>4</v>
      </c>
      <c r="J121" s="351">
        <v>285</v>
      </c>
      <c r="K121" s="363"/>
    </row>
    <row r="122" spans="2:11">
      <c r="B122" s="233" t="s">
        <v>3443</v>
      </c>
      <c r="C122" s="349" t="s">
        <v>3461</v>
      </c>
      <c r="D122" s="233">
        <v>1993</v>
      </c>
      <c r="E122" s="233">
        <v>2017</v>
      </c>
      <c r="F122" s="350">
        <v>0.51800000000000002</v>
      </c>
      <c r="G122" s="251">
        <v>473</v>
      </c>
      <c r="H122" s="251">
        <v>448</v>
      </c>
      <c r="I122" s="351">
        <v>2</v>
      </c>
      <c r="J122" s="351">
        <v>0</v>
      </c>
      <c r="K122" s="363" t="s">
        <v>2949</v>
      </c>
    </row>
    <row r="123" spans="2:11">
      <c r="B123" s="233" t="s">
        <v>3446</v>
      </c>
      <c r="C123" s="349" t="s">
        <v>3462</v>
      </c>
      <c r="D123" s="233">
        <v>1995</v>
      </c>
      <c r="E123" s="233">
        <v>2017</v>
      </c>
      <c r="F123" s="350">
        <v>0.77700000000000002</v>
      </c>
      <c r="G123" s="251">
        <v>967</v>
      </c>
      <c r="H123" s="251">
        <v>919</v>
      </c>
      <c r="I123" s="351">
        <v>2</v>
      </c>
      <c r="J123" s="351">
        <v>0</v>
      </c>
      <c r="K123" s="363" t="s">
        <v>2949</v>
      </c>
    </row>
    <row r="124" spans="2:11">
      <c r="B124" s="233" t="s">
        <v>3463</v>
      </c>
      <c r="C124" s="349" t="s">
        <v>3464</v>
      </c>
      <c r="D124" s="233">
        <v>1995</v>
      </c>
      <c r="E124" s="233">
        <v>2032</v>
      </c>
      <c r="F124" s="350">
        <v>9.7520000000000007</v>
      </c>
      <c r="G124" s="251">
        <v>44508</v>
      </c>
      <c r="H124" s="251">
        <v>42537</v>
      </c>
      <c r="I124" s="351">
        <v>48</v>
      </c>
      <c r="J124" s="357">
        <v>1460</v>
      </c>
      <c r="K124" s="363"/>
    </row>
    <row r="125" spans="2:11">
      <c r="B125" s="233" t="s">
        <v>3449</v>
      </c>
      <c r="C125" s="349" t="s">
        <v>3465</v>
      </c>
      <c r="D125" s="233">
        <v>1994</v>
      </c>
      <c r="E125" s="233">
        <v>2018</v>
      </c>
      <c r="F125" s="350">
        <v>4.51</v>
      </c>
      <c r="G125" s="251">
        <v>21215</v>
      </c>
      <c r="H125" s="251">
        <v>17034</v>
      </c>
      <c r="I125" s="351">
        <v>19</v>
      </c>
      <c r="J125" s="351">
        <v>540</v>
      </c>
      <c r="K125" s="363"/>
    </row>
    <row r="126" spans="2:11">
      <c r="B126" s="233" t="s">
        <v>3450</v>
      </c>
      <c r="C126" s="349" t="s">
        <v>3459</v>
      </c>
      <c r="D126" s="233">
        <v>1995</v>
      </c>
      <c r="E126" s="233">
        <v>2025</v>
      </c>
      <c r="F126" s="350">
        <v>6.4850000000000003</v>
      </c>
      <c r="G126" s="251">
        <v>7093</v>
      </c>
      <c r="H126" s="251">
        <v>7093</v>
      </c>
      <c r="I126" s="351">
        <v>6</v>
      </c>
      <c r="J126" s="351">
        <v>0</v>
      </c>
      <c r="K126" s="363" t="s">
        <v>2949</v>
      </c>
    </row>
    <row r="127" spans="2:11">
      <c r="B127" s="233" t="s">
        <v>3470</v>
      </c>
      <c r="C127" s="349" t="s">
        <v>3473</v>
      </c>
      <c r="D127" s="233">
        <v>1998</v>
      </c>
      <c r="E127" s="233">
        <v>2038</v>
      </c>
      <c r="F127" s="350">
        <v>4.66</v>
      </c>
      <c r="G127" s="251">
        <v>11963</v>
      </c>
      <c r="H127" s="251">
        <v>17959</v>
      </c>
      <c r="I127" s="351">
        <v>33</v>
      </c>
      <c r="J127" s="351">
        <v>563</v>
      </c>
      <c r="K127" s="363"/>
    </row>
    <row r="128" spans="2:11" ht="38.25">
      <c r="B128" s="353" t="s">
        <v>3188</v>
      </c>
      <c r="C128" s="352">
        <v>310202435</v>
      </c>
      <c r="D128" s="353" t="s">
        <v>1471</v>
      </c>
      <c r="E128" s="353" t="s">
        <v>1471</v>
      </c>
      <c r="F128" s="354" t="s">
        <v>1471</v>
      </c>
      <c r="G128" s="355">
        <v>9362</v>
      </c>
      <c r="H128" s="355" t="s">
        <v>1471</v>
      </c>
      <c r="I128" s="356"/>
      <c r="J128" s="356"/>
      <c r="K128" s="364" t="s">
        <v>3472</v>
      </c>
    </row>
    <row r="129" spans="2:11">
      <c r="B129" s="233" t="s">
        <v>3487</v>
      </c>
      <c r="C129" s="349" t="s">
        <v>3490</v>
      </c>
      <c r="D129" s="335" t="s">
        <v>2885</v>
      </c>
      <c r="E129" s="335" t="s">
        <v>2885</v>
      </c>
      <c r="F129" s="350">
        <v>9.9</v>
      </c>
      <c r="G129" s="251">
        <v>306660</v>
      </c>
      <c r="H129" s="251">
        <v>79936</v>
      </c>
      <c r="I129" s="351">
        <v>3</v>
      </c>
      <c r="J129" s="351">
        <v>18</v>
      </c>
      <c r="K129" s="363"/>
    </row>
    <row r="130" spans="2:11">
      <c r="B130" s="233" t="s">
        <v>3493</v>
      </c>
      <c r="C130" s="349" t="s">
        <v>3495</v>
      </c>
      <c r="D130" s="233">
        <v>2012</v>
      </c>
      <c r="E130" s="233">
        <v>2032</v>
      </c>
      <c r="F130" s="350">
        <v>0.69599999999999995</v>
      </c>
      <c r="G130" s="251">
        <v>1372.3430000000001</v>
      </c>
      <c r="H130" s="251">
        <f>1372.343/0.89</f>
        <v>1541.9584269662921</v>
      </c>
      <c r="I130" s="351">
        <v>5</v>
      </c>
      <c r="J130" s="351">
        <v>6</v>
      </c>
      <c r="K130" s="363"/>
    </row>
    <row r="131" spans="2:11">
      <c r="B131" s="233" t="s">
        <v>3500</v>
      </c>
      <c r="C131" s="349" t="s">
        <v>3501</v>
      </c>
      <c r="D131" s="233">
        <v>1998</v>
      </c>
      <c r="E131" s="335" t="s">
        <v>2885</v>
      </c>
      <c r="F131" s="350">
        <v>4.8</v>
      </c>
      <c r="G131" s="251">
        <v>8021</v>
      </c>
      <c r="H131" s="251">
        <v>7815</v>
      </c>
      <c r="I131" s="351">
        <v>10</v>
      </c>
      <c r="J131" s="351">
        <v>0</v>
      </c>
      <c r="K131" s="363" t="s">
        <v>2949</v>
      </c>
    </row>
    <row r="132" spans="2:11">
      <c r="B132" s="233" t="s">
        <v>3508</v>
      </c>
      <c r="C132" s="349" t="s">
        <v>3511</v>
      </c>
      <c r="D132" s="233">
        <v>2001</v>
      </c>
      <c r="E132" s="335" t="s">
        <v>2885</v>
      </c>
      <c r="F132" s="350">
        <v>4.375</v>
      </c>
      <c r="G132" s="251">
        <v>13837.768</v>
      </c>
      <c r="H132" s="251">
        <v>13448.939</v>
      </c>
      <c r="I132" s="351">
        <v>12</v>
      </c>
      <c r="J132" s="351">
        <v>518</v>
      </c>
      <c r="K132" s="363"/>
    </row>
    <row r="133" spans="2:11">
      <c r="B133" s="233" t="s">
        <v>3509</v>
      </c>
      <c r="C133" s="349" t="s">
        <v>3512</v>
      </c>
      <c r="D133" s="233">
        <v>2001</v>
      </c>
      <c r="E133" s="335" t="s">
        <v>2885</v>
      </c>
      <c r="F133" s="350">
        <v>2.9</v>
      </c>
      <c r="G133" s="251">
        <v>12393.905000000001</v>
      </c>
      <c r="H133" s="251">
        <v>10986.777</v>
      </c>
      <c r="I133" s="351">
        <v>33</v>
      </c>
      <c r="J133" s="351">
        <v>323</v>
      </c>
      <c r="K133" s="363"/>
    </row>
    <row r="134" spans="2:11">
      <c r="B134" s="233" t="s">
        <v>3510</v>
      </c>
      <c r="C134" s="349" t="s">
        <v>3513</v>
      </c>
      <c r="D134" s="233">
        <v>2001</v>
      </c>
      <c r="E134" s="335" t="s">
        <v>2885</v>
      </c>
      <c r="F134" s="350">
        <v>1.1000000000000001</v>
      </c>
      <c r="G134" s="251">
        <v>3781.8789999999999</v>
      </c>
      <c r="H134" s="251">
        <v>3336.2669999999998</v>
      </c>
      <c r="I134" s="351">
        <v>7</v>
      </c>
      <c r="J134" s="351">
        <v>85</v>
      </c>
      <c r="K134" s="363"/>
    </row>
    <row r="135" spans="2:11">
      <c r="B135" s="233" t="s">
        <v>3507</v>
      </c>
      <c r="C135" s="349" t="s">
        <v>3514</v>
      </c>
      <c r="D135" s="233">
        <v>2001</v>
      </c>
      <c r="E135" s="335" t="s">
        <v>2885</v>
      </c>
      <c r="F135" s="350">
        <v>1.7</v>
      </c>
      <c r="G135" s="251">
        <v>4345.0810000000001</v>
      </c>
      <c r="H135" s="251">
        <v>3910.7979999999998</v>
      </c>
      <c r="I135" s="351">
        <v>7</v>
      </c>
      <c r="J135" s="351">
        <v>60</v>
      </c>
      <c r="K135" s="363"/>
    </row>
    <row r="136" spans="2:11">
      <c r="B136" s="233" t="s">
        <v>3518</v>
      </c>
      <c r="C136" s="349" t="s">
        <v>3519</v>
      </c>
      <c r="D136" s="233">
        <v>1993</v>
      </c>
      <c r="E136" s="233">
        <v>2050</v>
      </c>
      <c r="F136" s="350">
        <v>138.30000000000001</v>
      </c>
      <c r="G136" s="251">
        <v>1433351</v>
      </c>
      <c r="H136" s="251">
        <v>515842</v>
      </c>
      <c r="I136" s="351">
        <v>2</v>
      </c>
      <c r="J136" s="351">
        <v>17</v>
      </c>
      <c r="K136" s="363"/>
    </row>
    <row r="137" spans="2:11">
      <c r="B137" s="233" t="s">
        <v>3526</v>
      </c>
      <c r="C137" s="349" t="s">
        <v>3528</v>
      </c>
      <c r="D137" s="233">
        <v>1975</v>
      </c>
      <c r="E137" s="335" t="s">
        <v>2885</v>
      </c>
      <c r="F137" s="350">
        <v>47.2</v>
      </c>
      <c r="G137" s="251">
        <v>0</v>
      </c>
      <c r="H137" s="251">
        <v>0</v>
      </c>
      <c r="I137" s="351">
        <v>0</v>
      </c>
      <c r="J137" s="351">
        <v>0</v>
      </c>
      <c r="K137" s="363"/>
    </row>
    <row r="138" spans="2:11">
      <c r="B138" s="233" t="s">
        <v>3536</v>
      </c>
      <c r="C138" s="349" t="s">
        <v>3541</v>
      </c>
      <c r="D138" s="233">
        <v>2014</v>
      </c>
      <c r="E138" s="233">
        <v>2039</v>
      </c>
      <c r="F138" s="350">
        <v>18.5</v>
      </c>
      <c r="G138" s="251">
        <v>166923</v>
      </c>
      <c r="H138" s="251">
        <v>146690</v>
      </c>
      <c r="I138" s="351">
        <v>3</v>
      </c>
      <c r="J138" s="351">
        <v>0</v>
      </c>
      <c r="K138" s="363" t="s">
        <v>3540</v>
      </c>
    </row>
    <row r="139" spans="2:11">
      <c r="B139" s="233" t="s">
        <v>3538</v>
      </c>
      <c r="C139" s="349" t="s">
        <v>3542</v>
      </c>
      <c r="D139" s="233">
        <v>2011</v>
      </c>
      <c r="E139" s="233">
        <v>2036</v>
      </c>
      <c r="F139" s="350">
        <v>23</v>
      </c>
      <c r="G139" s="251">
        <v>15253</v>
      </c>
      <c r="H139" s="251">
        <v>2499</v>
      </c>
      <c r="I139" s="351">
        <v>3</v>
      </c>
      <c r="J139" s="351">
        <v>0</v>
      </c>
      <c r="K139" s="363" t="s">
        <v>3540</v>
      </c>
    </row>
    <row r="140" spans="2:11">
      <c r="B140" s="233" t="s">
        <v>2919</v>
      </c>
      <c r="C140" s="349" t="s">
        <v>3543</v>
      </c>
      <c r="D140" s="233">
        <v>1998</v>
      </c>
      <c r="E140" s="335" t="s">
        <v>2885</v>
      </c>
      <c r="F140" s="350">
        <v>6.9</v>
      </c>
      <c r="G140" s="251">
        <v>27576</v>
      </c>
      <c r="H140" s="251">
        <v>24595</v>
      </c>
      <c r="I140" s="351">
        <v>44</v>
      </c>
      <c r="J140" s="351">
        <v>1053</v>
      </c>
      <c r="K140" s="363"/>
    </row>
    <row r="141" spans="2:11">
      <c r="B141" s="233" t="s">
        <v>2922</v>
      </c>
      <c r="C141" s="349" t="s">
        <v>3544</v>
      </c>
      <c r="D141" s="233">
        <v>1995</v>
      </c>
      <c r="E141" s="335" t="s">
        <v>2885</v>
      </c>
      <c r="F141" s="350">
        <v>1.23</v>
      </c>
      <c r="G141" s="251">
        <v>5349</v>
      </c>
      <c r="H141" s="251">
        <v>5046</v>
      </c>
      <c r="I141" s="351">
        <v>6</v>
      </c>
      <c r="J141" s="351">
        <v>250</v>
      </c>
      <c r="K141" s="363"/>
    </row>
    <row r="142" spans="2:11">
      <c r="B142" s="233" t="s">
        <v>2923</v>
      </c>
      <c r="C142" s="349" t="s">
        <v>3545</v>
      </c>
      <c r="D142" s="233">
        <v>1987</v>
      </c>
      <c r="E142" s="335" t="s">
        <v>2885</v>
      </c>
      <c r="F142" s="350">
        <v>1.68</v>
      </c>
      <c r="G142" s="251">
        <v>2869</v>
      </c>
      <c r="H142" s="251">
        <v>2557</v>
      </c>
      <c r="I142" s="351">
        <v>2</v>
      </c>
      <c r="J142" s="351">
        <v>0</v>
      </c>
      <c r="K142" s="363" t="s">
        <v>2949</v>
      </c>
    </row>
    <row r="143" spans="2:11">
      <c r="B143" s="233" t="s">
        <v>2924</v>
      </c>
      <c r="C143" s="349" t="s">
        <v>3546</v>
      </c>
      <c r="D143" s="233">
        <v>2007</v>
      </c>
      <c r="E143" s="335" t="s">
        <v>2885</v>
      </c>
      <c r="F143" s="350">
        <v>2.5960000000000001</v>
      </c>
      <c r="G143" s="251">
        <v>12569</v>
      </c>
      <c r="H143" s="251">
        <v>11926</v>
      </c>
      <c r="I143" s="351">
        <v>17</v>
      </c>
      <c r="J143" s="351">
        <v>592</v>
      </c>
      <c r="K143" s="363"/>
    </row>
    <row r="144" spans="2:11">
      <c r="B144" s="233" t="s">
        <v>2925</v>
      </c>
      <c r="C144" s="349" t="s">
        <v>3547</v>
      </c>
      <c r="D144" s="233">
        <v>2000</v>
      </c>
      <c r="E144" s="335" t="s">
        <v>2885</v>
      </c>
      <c r="F144" s="350">
        <v>0.5</v>
      </c>
      <c r="G144" s="251">
        <v>1643</v>
      </c>
      <c r="H144" s="251">
        <v>1643</v>
      </c>
      <c r="I144" s="351">
        <v>7</v>
      </c>
      <c r="J144" s="351">
        <v>67</v>
      </c>
      <c r="K144" s="363"/>
    </row>
    <row r="145" spans="2:11">
      <c r="B145" s="233" t="s">
        <v>2926</v>
      </c>
      <c r="C145" s="349" t="s">
        <v>3548</v>
      </c>
      <c r="D145" s="233">
        <v>2004</v>
      </c>
      <c r="E145" s="335" t="s">
        <v>2885</v>
      </c>
      <c r="F145" s="350">
        <v>0.55100000000000005</v>
      </c>
      <c r="G145" s="251">
        <v>2471</v>
      </c>
      <c r="H145" s="251">
        <v>2174</v>
      </c>
      <c r="I145" s="351">
        <v>7</v>
      </c>
      <c r="J145" s="351">
        <v>79</v>
      </c>
      <c r="K145" s="363"/>
    </row>
    <row r="146" spans="2:11">
      <c r="B146" s="233" t="s">
        <v>2927</v>
      </c>
      <c r="C146" s="349" t="s">
        <v>3549</v>
      </c>
      <c r="D146" s="233">
        <v>2002</v>
      </c>
      <c r="E146" s="335" t="s">
        <v>2885</v>
      </c>
      <c r="F146" s="350">
        <v>0.36</v>
      </c>
      <c r="G146" s="251">
        <v>1915</v>
      </c>
      <c r="H146" s="251">
        <v>1915</v>
      </c>
      <c r="I146" s="351">
        <v>2</v>
      </c>
      <c r="J146" s="351">
        <v>0</v>
      </c>
      <c r="K146" s="363" t="s">
        <v>2949</v>
      </c>
    </row>
    <row r="147" spans="2:11">
      <c r="B147" s="233" t="s">
        <v>3551</v>
      </c>
      <c r="C147" s="349" t="s">
        <v>3558</v>
      </c>
      <c r="D147" s="233">
        <v>1982</v>
      </c>
      <c r="E147" s="233">
        <v>2002</v>
      </c>
      <c r="F147" s="350">
        <v>1.04</v>
      </c>
      <c r="G147" s="251">
        <v>3300</v>
      </c>
      <c r="H147" s="251">
        <v>3243</v>
      </c>
      <c r="I147" s="351">
        <v>3</v>
      </c>
      <c r="J147" s="351">
        <v>139</v>
      </c>
      <c r="K147" s="363"/>
    </row>
    <row r="148" spans="2:11">
      <c r="B148" s="233" t="s">
        <v>3552</v>
      </c>
      <c r="C148" s="349" t="s">
        <v>3559</v>
      </c>
      <c r="D148" s="233">
        <v>1985</v>
      </c>
      <c r="E148" s="233">
        <v>2005</v>
      </c>
      <c r="F148" s="350">
        <v>2.64</v>
      </c>
      <c r="G148" s="251">
        <v>8500</v>
      </c>
      <c r="H148" s="251">
        <v>8030</v>
      </c>
      <c r="I148" s="351">
        <v>10</v>
      </c>
      <c r="J148" s="351">
        <v>341</v>
      </c>
      <c r="K148" s="363"/>
    </row>
    <row r="149" spans="2:11">
      <c r="B149" s="233" t="s">
        <v>3553</v>
      </c>
      <c r="C149" s="349" t="s">
        <v>3560</v>
      </c>
      <c r="D149" s="233">
        <v>1978</v>
      </c>
      <c r="E149" s="233">
        <v>1998</v>
      </c>
      <c r="F149" s="350">
        <v>1.27</v>
      </c>
      <c r="G149" s="251">
        <v>2700</v>
      </c>
      <c r="H149" s="251">
        <v>2702</v>
      </c>
      <c r="I149" s="351">
        <v>5</v>
      </c>
      <c r="J149" s="351">
        <v>88</v>
      </c>
      <c r="K149" s="363"/>
    </row>
    <row r="150" spans="2:11">
      <c r="B150" s="233" t="s">
        <v>3581</v>
      </c>
      <c r="C150" s="349" t="s">
        <v>3597</v>
      </c>
      <c r="D150" s="233">
        <v>1994</v>
      </c>
      <c r="E150" s="335" t="s">
        <v>2885</v>
      </c>
      <c r="F150" s="350">
        <v>0.5</v>
      </c>
      <c r="G150" s="251">
        <v>2210.9</v>
      </c>
      <c r="H150" s="251">
        <v>1880.6</v>
      </c>
      <c r="I150" s="351">
        <v>4</v>
      </c>
      <c r="J150" s="351">
        <v>48</v>
      </c>
      <c r="K150" s="363"/>
    </row>
    <row r="151" spans="2:11">
      <c r="B151" s="233" t="s">
        <v>3582</v>
      </c>
      <c r="C151" s="349" t="s">
        <v>3601</v>
      </c>
      <c r="D151" s="233">
        <v>2000</v>
      </c>
      <c r="E151" s="335" t="s">
        <v>2885</v>
      </c>
      <c r="F151" s="350">
        <v>1.5660000000000001</v>
      </c>
      <c r="G151" s="251">
        <v>2123.8000000000002</v>
      </c>
      <c r="H151" s="251">
        <v>1702.8</v>
      </c>
      <c r="I151" s="351">
        <v>7</v>
      </c>
      <c r="J151" s="351">
        <v>105</v>
      </c>
      <c r="K151" s="363"/>
    </row>
    <row r="152" spans="2:11">
      <c r="B152" s="233" t="s">
        <v>3583</v>
      </c>
      <c r="C152" s="349" t="s">
        <v>3598</v>
      </c>
      <c r="D152" s="233">
        <v>1998</v>
      </c>
      <c r="E152" s="335" t="s">
        <v>2885</v>
      </c>
      <c r="F152" s="350">
        <v>1.153</v>
      </c>
      <c r="G152" s="251">
        <v>3221.1</v>
      </c>
      <c r="H152" s="251">
        <v>3043.2</v>
      </c>
      <c r="I152" s="351">
        <v>4</v>
      </c>
      <c r="J152" s="351">
        <v>93</v>
      </c>
      <c r="K152" s="363"/>
    </row>
    <row r="153" spans="2:11">
      <c r="B153" s="233" t="s">
        <v>3584</v>
      </c>
      <c r="C153" s="349" t="s">
        <v>3602</v>
      </c>
      <c r="D153" s="233">
        <v>1981</v>
      </c>
      <c r="E153" s="335" t="s">
        <v>2885</v>
      </c>
      <c r="F153" s="350">
        <v>0.114</v>
      </c>
      <c r="G153" s="251">
        <v>507.7</v>
      </c>
      <c r="H153" s="251">
        <v>507.7</v>
      </c>
      <c r="I153" s="351">
        <v>2</v>
      </c>
      <c r="J153" s="351">
        <v>20</v>
      </c>
      <c r="K153" s="363"/>
    </row>
    <row r="154" spans="2:11">
      <c r="B154" s="233" t="s">
        <v>3585</v>
      </c>
      <c r="C154" s="349" t="s">
        <v>3599</v>
      </c>
      <c r="D154" s="233">
        <v>1993</v>
      </c>
      <c r="E154" s="335" t="s">
        <v>2885</v>
      </c>
      <c r="F154" s="350">
        <v>0.4</v>
      </c>
      <c r="G154" s="251">
        <v>0</v>
      </c>
      <c r="H154" s="251">
        <v>1522.4</v>
      </c>
      <c r="I154" s="351">
        <v>3</v>
      </c>
      <c r="J154" s="351">
        <v>78</v>
      </c>
      <c r="K154" s="363"/>
    </row>
    <row r="155" spans="2:11">
      <c r="B155" s="233" t="s">
        <v>3587</v>
      </c>
      <c r="C155" s="349" t="s">
        <v>3600</v>
      </c>
      <c r="D155" s="233">
        <v>1996</v>
      </c>
      <c r="E155" s="335" t="s">
        <v>2885</v>
      </c>
      <c r="F155" s="350">
        <v>0.6</v>
      </c>
      <c r="G155" s="251">
        <v>2635.9</v>
      </c>
      <c r="H155" s="251">
        <v>2035.1</v>
      </c>
      <c r="I155" s="351">
        <v>5</v>
      </c>
      <c r="J155" s="351">
        <v>12</v>
      </c>
      <c r="K155" s="363"/>
    </row>
    <row r="156" spans="2:11">
      <c r="B156" s="233" t="s">
        <v>3588</v>
      </c>
      <c r="C156" s="349" t="s">
        <v>3603</v>
      </c>
      <c r="D156" s="233">
        <v>2000</v>
      </c>
      <c r="E156" s="335" t="s">
        <v>2885</v>
      </c>
      <c r="F156" s="350">
        <v>3.7</v>
      </c>
      <c r="G156" s="251">
        <v>23176.1</v>
      </c>
      <c r="H156" s="251">
        <v>7375.6</v>
      </c>
      <c r="I156" s="351">
        <v>9</v>
      </c>
      <c r="J156" s="351">
        <v>309</v>
      </c>
      <c r="K156" s="363"/>
    </row>
    <row r="157" spans="2:11">
      <c r="B157" s="233" t="s">
        <v>3589</v>
      </c>
      <c r="C157" s="349" t="s">
        <v>3604</v>
      </c>
      <c r="D157" s="233">
        <v>1973</v>
      </c>
      <c r="E157" s="335" t="s">
        <v>2885</v>
      </c>
      <c r="F157" s="350">
        <v>8.8239999999999998</v>
      </c>
      <c r="G157" s="251">
        <v>3213.7</v>
      </c>
      <c r="H157" s="251">
        <v>15235</v>
      </c>
      <c r="I157" s="351">
        <v>24</v>
      </c>
      <c r="J157" s="351">
        <v>695</v>
      </c>
      <c r="K157" s="363"/>
    </row>
    <row r="158" spans="2:11">
      <c r="B158" s="233" t="s">
        <v>3590</v>
      </c>
      <c r="C158" s="349" t="s">
        <v>3605</v>
      </c>
      <c r="D158" s="233">
        <v>1980</v>
      </c>
      <c r="E158" s="335" t="s">
        <v>2885</v>
      </c>
      <c r="F158" s="350">
        <v>5.9</v>
      </c>
      <c r="G158" s="251">
        <v>18997.8</v>
      </c>
      <c r="H158" s="251">
        <v>18345.400000000001</v>
      </c>
      <c r="I158" s="351">
        <v>37</v>
      </c>
      <c r="J158" s="351">
        <v>672</v>
      </c>
      <c r="K158" s="363"/>
    </row>
    <row r="159" spans="2:11">
      <c r="B159" s="233" t="s">
        <v>3591</v>
      </c>
      <c r="C159" s="349" t="s">
        <v>3606</v>
      </c>
      <c r="D159" s="233">
        <v>2001</v>
      </c>
      <c r="E159" s="335" t="s">
        <v>2885</v>
      </c>
      <c r="F159" s="350">
        <v>4.46</v>
      </c>
      <c r="G159" s="251">
        <v>12244</v>
      </c>
      <c r="H159" s="251">
        <v>11379.5</v>
      </c>
      <c r="I159" s="351">
        <v>19</v>
      </c>
      <c r="J159" s="351">
        <v>486</v>
      </c>
      <c r="K159" s="363"/>
    </row>
    <row r="160" spans="2:11">
      <c r="B160" s="233" t="s">
        <v>3592</v>
      </c>
      <c r="C160" s="349" t="s">
        <v>3607</v>
      </c>
      <c r="D160" s="233">
        <v>1993</v>
      </c>
      <c r="E160" s="335" t="s">
        <v>2885</v>
      </c>
      <c r="F160" s="350">
        <v>4.05</v>
      </c>
      <c r="G160" s="251">
        <v>12299.9</v>
      </c>
      <c r="H160" s="251">
        <v>11653.6</v>
      </c>
      <c r="I160" s="351">
        <v>15</v>
      </c>
      <c r="J160" s="351">
        <v>431</v>
      </c>
      <c r="K160" s="363"/>
    </row>
    <row r="161" spans="2:11">
      <c r="B161" s="233" t="s">
        <v>3593</v>
      </c>
      <c r="C161" s="349" t="s">
        <v>3608</v>
      </c>
      <c r="D161" s="233">
        <v>1992</v>
      </c>
      <c r="E161" s="335" t="s">
        <v>2885</v>
      </c>
      <c r="F161" s="350">
        <v>3.4</v>
      </c>
      <c r="G161" s="251">
        <v>14107.6</v>
      </c>
      <c r="H161" s="251">
        <v>13020.1</v>
      </c>
      <c r="I161" s="351">
        <v>13</v>
      </c>
      <c r="J161" s="351">
        <v>431</v>
      </c>
      <c r="K161" s="363"/>
    </row>
    <row r="162" spans="2:11">
      <c r="B162" s="233" t="s">
        <v>3594</v>
      </c>
      <c r="C162" s="349" t="s">
        <v>3609</v>
      </c>
      <c r="D162" s="233">
        <v>1993</v>
      </c>
      <c r="E162" s="335" t="s">
        <v>2885</v>
      </c>
      <c r="F162" s="350">
        <v>1.444</v>
      </c>
      <c r="G162" s="251">
        <v>9255.2000000000007</v>
      </c>
      <c r="H162" s="251">
        <v>8412.7000000000007</v>
      </c>
      <c r="I162" s="351">
        <v>3</v>
      </c>
      <c r="J162" s="351">
        <v>0</v>
      </c>
      <c r="K162" s="363" t="s">
        <v>2949</v>
      </c>
    </row>
    <row r="163" spans="2:11">
      <c r="B163" s="233" t="s">
        <v>3595</v>
      </c>
      <c r="C163" s="349" t="s">
        <v>3610</v>
      </c>
      <c r="D163" s="335" t="s">
        <v>2885</v>
      </c>
      <c r="E163" s="335" t="s">
        <v>2885</v>
      </c>
      <c r="F163" s="350">
        <v>0.8</v>
      </c>
      <c r="G163" s="251">
        <v>0</v>
      </c>
      <c r="H163" s="251">
        <v>0</v>
      </c>
      <c r="I163" s="351">
        <v>0</v>
      </c>
      <c r="J163" s="351">
        <v>0</v>
      </c>
      <c r="K163" s="363" t="s">
        <v>2949</v>
      </c>
    </row>
    <row r="164" spans="2:11">
      <c r="B164" s="233" t="s">
        <v>3633</v>
      </c>
      <c r="C164" s="349" t="s">
        <v>3638</v>
      </c>
      <c r="D164" s="233">
        <v>1985</v>
      </c>
      <c r="E164" s="233">
        <v>2035</v>
      </c>
      <c r="F164" s="350">
        <v>19.260000000000002</v>
      </c>
      <c r="G164" s="251">
        <v>1975</v>
      </c>
      <c r="H164" s="251">
        <v>1975</v>
      </c>
      <c r="I164" s="351">
        <v>2</v>
      </c>
      <c r="J164" s="351">
        <v>0</v>
      </c>
      <c r="K164" s="363" t="s">
        <v>3637</v>
      </c>
    </row>
    <row r="165" spans="2:11">
      <c r="B165" s="353" t="s">
        <v>3635</v>
      </c>
      <c r="C165" s="352" t="s">
        <v>1486</v>
      </c>
      <c r="D165" s="353">
        <v>1985</v>
      </c>
      <c r="E165" s="353">
        <v>2035</v>
      </c>
      <c r="F165" s="354">
        <v>19</v>
      </c>
      <c r="G165" s="355">
        <v>48702</v>
      </c>
      <c r="H165" s="355">
        <v>48702</v>
      </c>
      <c r="I165" s="356">
        <v>1</v>
      </c>
      <c r="J165" s="356">
        <v>0</v>
      </c>
      <c r="K165" s="364" t="s">
        <v>3639</v>
      </c>
    </row>
    <row r="166" spans="2:11">
      <c r="B166" s="353" t="s">
        <v>3636</v>
      </c>
      <c r="C166" s="352" t="s">
        <v>1486</v>
      </c>
      <c r="D166" s="353">
        <v>1985</v>
      </c>
      <c r="E166" s="353">
        <v>2035</v>
      </c>
      <c r="F166" s="354">
        <v>23.36</v>
      </c>
      <c r="G166" s="355">
        <v>13127</v>
      </c>
      <c r="H166" s="355">
        <v>13127</v>
      </c>
      <c r="I166" s="356">
        <v>1</v>
      </c>
      <c r="J166" s="356">
        <v>0</v>
      </c>
      <c r="K166" s="364" t="s">
        <v>3639</v>
      </c>
    </row>
    <row r="167" spans="2:11">
      <c r="B167" s="353" t="s">
        <v>3643</v>
      </c>
      <c r="C167" s="352" t="s">
        <v>3645</v>
      </c>
      <c r="D167" s="358">
        <v>1996</v>
      </c>
      <c r="E167" s="345" t="s">
        <v>2885</v>
      </c>
      <c r="F167" s="354">
        <v>9.4450000000000003</v>
      </c>
      <c r="G167" s="355">
        <v>23755</v>
      </c>
      <c r="H167" s="355">
        <v>1966</v>
      </c>
      <c r="I167" s="356">
        <v>1</v>
      </c>
      <c r="J167" s="356">
        <v>0</v>
      </c>
      <c r="K167" s="364" t="s">
        <v>2949</v>
      </c>
    </row>
    <row r="168" spans="2:11">
      <c r="B168" s="353" t="s">
        <v>3650</v>
      </c>
      <c r="C168" s="352" t="s">
        <v>3654</v>
      </c>
      <c r="D168" s="353">
        <v>2009</v>
      </c>
      <c r="E168" s="353">
        <v>2039</v>
      </c>
      <c r="F168" s="354">
        <v>0.31</v>
      </c>
      <c r="G168" s="355">
        <v>553</v>
      </c>
      <c r="H168" s="355">
        <v>553</v>
      </c>
      <c r="I168" s="356">
        <v>1</v>
      </c>
      <c r="J168" s="356">
        <v>0</v>
      </c>
      <c r="K168" s="364" t="s">
        <v>3651</v>
      </c>
    </row>
    <row r="169" spans="2:11">
      <c r="B169" s="353" t="s">
        <v>3652</v>
      </c>
      <c r="C169" s="352"/>
      <c r="D169" s="353"/>
      <c r="E169" s="353"/>
      <c r="F169" s="354"/>
      <c r="G169" s="355">
        <v>387484</v>
      </c>
      <c r="H169" s="355"/>
      <c r="I169" s="356">
        <v>665</v>
      </c>
      <c r="J169" s="356">
        <v>5052</v>
      </c>
      <c r="K169" s="364" t="s">
        <v>3057</v>
      </c>
    </row>
    <row r="170" spans="2:11">
      <c r="B170" s="353" t="s">
        <v>3653</v>
      </c>
      <c r="C170" s="352"/>
      <c r="D170" s="353"/>
      <c r="E170" s="353"/>
      <c r="F170" s="354"/>
      <c r="G170" s="355">
        <v>37941</v>
      </c>
      <c r="H170" s="355"/>
      <c r="I170" s="356">
        <v>259</v>
      </c>
      <c r="J170" s="356">
        <v>657</v>
      </c>
      <c r="K170" s="364" t="s">
        <v>3057</v>
      </c>
    </row>
    <row r="171" spans="2:11">
      <c r="B171" s="353" t="s">
        <v>3667</v>
      </c>
      <c r="C171" s="352" t="s">
        <v>3674</v>
      </c>
      <c r="D171" s="353">
        <v>1979</v>
      </c>
      <c r="E171" s="345" t="s">
        <v>2885</v>
      </c>
      <c r="F171" s="354">
        <v>32</v>
      </c>
      <c r="G171" s="355">
        <v>0</v>
      </c>
      <c r="H171" s="355">
        <v>0</v>
      </c>
      <c r="I171" s="356">
        <v>111</v>
      </c>
      <c r="J171" s="356">
        <v>2650</v>
      </c>
      <c r="K171" s="364"/>
    </row>
    <row r="172" spans="2:11">
      <c r="B172" s="353" t="s">
        <v>3672</v>
      </c>
      <c r="C172" s="352" t="s">
        <v>3675</v>
      </c>
      <c r="D172" s="353">
        <v>1977</v>
      </c>
      <c r="E172" s="345" t="s">
        <v>2885</v>
      </c>
      <c r="F172" s="354">
        <v>33.299999999999997</v>
      </c>
      <c r="G172" s="355">
        <v>139956</v>
      </c>
      <c r="H172" s="355">
        <v>117961</v>
      </c>
      <c r="I172" s="356"/>
      <c r="J172" s="356"/>
      <c r="K172" s="364"/>
    </row>
    <row r="173" spans="2:11">
      <c r="B173" s="353" t="s">
        <v>3673</v>
      </c>
      <c r="C173" s="352" t="s">
        <v>3676</v>
      </c>
      <c r="D173" s="353">
        <v>1997</v>
      </c>
      <c r="E173" s="345" t="s">
        <v>2885</v>
      </c>
      <c r="F173" s="354">
        <v>3</v>
      </c>
      <c r="G173" s="355">
        <v>20411</v>
      </c>
      <c r="H173" s="355">
        <v>18838</v>
      </c>
      <c r="I173" s="356">
        <v>41</v>
      </c>
      <c r="J173" s="356">
        <v>585</v>
      </c>
      <c r="K173" s="364"/>
    </row>
    <row r="174" spans="2:11">
      <c r="B174" s="353" t="s">
        <v>3687</v>
      </c>
      <c r="C174" s="352" t="s">
        <v>1486</v>
      </c>
      <c r="D174" s="352" t="s">
        <v>2885</v>
      </c>
      <c r="E174" s="345" t="s">
        <v>2885</v>
      </c>
      <c r="F174" s="354">
        <v>60.616</v>
      </c>
      <c r="G174" s="355">
        <v>209195</v>
      </c>
      <c r="H174" s="355">
        <v>195113</v>
      </c>
      <c r="I174" s="353">
        <v>340</v>
      </c>
      <c r="J174" s="353">
        <v>7684</v>
      </c>
      <c r="K174" s="364"/>
    </row>
    <row r="175" spans="2:11">
      <c r="B175" s="233" t="s">
        <v>3700</v>
      </c>
      <c r="C175" s="349" t="s">
        <v>3705</v>
      </c>
      <c r="D175" s="233">
        <v>2004</v>
      </c>
      <c r="E175" s="233">
        <v>2024</v>
      </c>
      <c r="F175" s="350">
        <v>2</v>
      </c>
      <c r="G175" s="251">
        <v>10134</v>
      </c>
      <c r="H175" s="251">
        <v>9368</v>
      </c>
      <c r="I175" s="233">
        <v>15</v>
      </c>
      <c r="J175" s="233">
        <v>45</v>
      </c>
      <c r="K175" s="363"/>
    </row>
    <row r="176" spans="2:11">
      <c r="B176" s="233" t="s">
        <v>3689</v>
      </c>
      <c r="C176" s="349" t="s">
        <v>3706</v>
      </c>
      <c r="D176" s="233">
        <v>2014</v>
      </c>
      <c r="E176" s="233">
        <v>2034</v>
      </c>
      <c r="F176" s="350">
        <v>1.8</v>
      </c>
      <c r="G176" s="251">
        <v>6356</v>
      </c>
      <c r="H176" s="251">
        <v>4828</v>
      </c>
      <c r="I176" s="233">
        <v>12</v>
      </c>
      <c r="J176" s="233">
        <v>0</v>
      </c>
      <c r="K176" s="363"/>
    </row>
    <row r="177" spans="2:11">
      <c r="B177" s="233" t="s">
        <v>3701</v>
      </c>
      <c r="C177" s="349" t="s">
        <v>3707</v>
      </c>
      <c r="D177" s="233">
        <v>2015</v>
      </c>
      <c r="E177" s="233">
        <v>2025</v>
      </c>
      <c r="F177" s="350">
        <v>0.27900000000000003</v>
      </c>
      <c r="G177" s="251">
        <v>1671</v>
      </c>
      <c r="H177" s="251">
        <v>1378</v>
      </c>
      <c r="I177" s="233">
        <v>11</v>
      </c>
      <c r="J177" s="233">
        <v>11</v>
      </c>
      <c r="K177" s="363"/>
    </row>
    <row r="178" spans="2:11">
      <c r="B178" s="233" t="s">
        <v>2946</v>
      </c>
      <c r="C178" s="349" t="s">
        <v>3708</v>
      </c>
      <c r="D178" s="233">
        <v>1999</v>
      </c>
      <c r="E178" s="233">
        <v>2019</v>
      </c>
      <c r="F178" s="350">
        <v>5</v>
      </c>
      <c r="G178" s="251">
        <v>17487</v>
      </c>
      <c r="H178" s="251">
        <v>14084</v>
      </c>
      <c r="I178" s="233">
        <v>42</v>
      </c>
      <c r="J178" s="233">
        <v>487</v>
      </c>
      <c r="K178" s="363"/>
    </row>
    <row r="179" spans="2:11">
      <c r="B179" s="233" t="s">
        <v>3691</v>
      </c>
      <c r="C179" s="349" t="s">
        <v>3709</v>
      </c>
      <c r="D179" s="233">
        <v>1997</v>
      </c>
      <c r="E179" s="233">
        <v>2019</v>
      </c>
      <c r="F179" s="350">
        <v>5</v>
      </c>
      <c r="G179" s="251">
        <v>4343</v>
      </c>
      <c r="H179" s="251">
        <v>3403</v>
      </c>
      <c r="I179" s="233">
        <v>5</v>
      </c>
      <c r="J179" s="233">
        <v>138</v>
      </c>
      <c r="K179" s="363"/>
    </row>
    <row r="180" spans="2:11">
      <c r="B180" s="233" t="s">
        <v>3692</v>
      </c>
      <c r="C180" s="349" t="s">
        <v>3710</v>
      </c>
      <c r="D180" s="233">
        <v>2013</v>
      </c>
      <c r="E180" s="233">
        <v>2033</v>
      </c>
      <c r="F180" s="350">
        <v>0.65</v>
      </c>
      <c r="G180" s="251">
        <v>3517</v>
      </c>
      <c r="H180" s="251">
        <v>2933</v>
      </c>
      <c r="I180" s="233">
        <v>6</v>
      </c>
      <c r="J180" s="233">
        <v>47</v>
      </c>
      <c r="K180" s="363"/>
    </row>
    <row r="181" spans="2:11">
      <c r="B181" s="233" t="s">
        <v>3693</v>
      </c>
      <c r="C181" s="349" t="s">
        <v>3711</v>
      </c>
      <c r="D181" s="233">
        <v>2003</v>
      </c>
      <c r="E181" s="233">
        <v>2023</v>
      </c>
      <c r="F181" s="350">
        <v>0.24</v>
      </c>
      <c r="G181" s="251">
        <v>1081</v>
      </c>
      <c r="H181" s="251">
        <v>1063</v>
      </c>
      <c r="I181" s="233">
        <v>2</v>
      </c>
      <c r="J181" s="233">
        <v>42</v>
      </c>
      <c r="K181" s="363"/>
    </row>
    <row r="182" spans="2:11">
      <c r="B182" s="233" t="s">
        <v>3696</v>
      </c>
      <c r="C182" s="349" t="s">
        <v>3712</v>
      </c>
      <c r="D182" s="233">
        <v>2010</v>
      </c>
      <c r="E182" s="233">
        <v>2030</v>
      </c>
      <c r="F182" s="350">
        <v>0.52</v>
      </c>
      <c r="G182" s="251">
        <v>2164</v>
      </c>
      <c r="H182" s="251">
        <v>2104</v>
      </c>
      <c r="I182" s="233">
        <v>4</v>
      </c>
      <c r="J182" s="233">
        <v>0</v>
      </c>
      <c r="K182" s="363"/>
    </row>
    <row r="183" spans="2:11">
      <c r="B183" s="233" t="s">
        <v>3702</v>
      </c>
      <c r="C183" s="349" t="s">
        <v>3713</v>
      </c>
      <c r="D183" s="233">
        <v>2010</v>
      </c>
      <c r="E183" s="233">
        <v>2025</v>
      </c>
      <c r="F183" s="350">
        <v>0.17499999999999999</v>
      </c>
      <c r="G183" s="251">
        <v>973</v>
      </c>
      <c r="H183" s="251">
        <v>953</v>
      </c>
      <c r="I183" s="233">
        <v>2</v>
      </c>
      <c r="J183" s="233">
        <v>48</v>
      </c>
      <c r="K183" s="363"/>
    </row>
    <row r="184" spans="2:11">
      <c r="B184" s="233" t="s">
        <v>3703</v>
      </c>
      <c r="C184" s="349" t="s">
        <v>3714</v>
      </c>
      <c r="D184" s="233">
        <v>1997</v>
      </c>
      <c r="E184" s="233">
        <v>2020</v>
      </c>
      <c r="F184" s="350">
        <v>0.24</v>
      </c>
      <c r="G184" s="251">
        <v>804</v>
      </c>
      <c r="H184" s="251">
        <v>556</v>
      </c>
      <c r="I184" s="233">
        <v>2</v>
      </c>
      <c r="J184" s="233">
        <v>24</v>
      </c>
      <c r="K184" s="363"/>
    </row>
    <row r="185" spans="2:11">
      <c r="B185" s="233" t="s">
        <v>3704</v>
      </c>
      <c r="C185" s="349" t="s">
        <v>3715</v>
      </c>
      <c r="D185" s="233">
        <v>1998</v>
      </c>
      <c r="E185" s="233">
        <v>2020</v>
      </c>
      <c r="F185" s="350">
        <v>0.24</v>
      </c>
      <c r="G185" s="251">
        <v>1467</v>
      </c>
      <c r="H185" s="251">
        <v>1127</v>
      </c>
      <c r="I185" s="233">
        <v>2</v>
      </c>
      <c r="J185" s="233">
        <v>40</v>
      </c>
      <c r="K185" s="363"/>
    </row>
    <row r="186" spans="2:11">
      <c r="B186" s="371" t="s">
        <v>468</v>
      </c>
      <c r="C186" s="372" t="s">
        <v>3731</v>
      </c>
      <c r="D186" s="371">
        <v>2003</v>
      </c>
      <c r="E186" s="371">
        <v>2028</v>
      </c>
      <c r="F186" s="373">
        <v>10.308999999999999</v>
      </c>
      <c r="G186" s="374">
        <v>48542</v>
      </c>
      <c r="H186" s="374">
        <v>44278.357000000004</v>
      </c>
      <c r="I186" s="371">
        <v>30</v>
      </c>
      <c r="J186" s="368">
        <f t="shared" ref="J186:J187" si="2">CEILING(H186*0.93*0.8/50,1)</f>
        <v>659</v>
      </c>
      <c r="K186" s="369"/>
    </row>
    <row r="187" spans="2:11">
      <c r="B187" s="371" t="s">
        <v>285</v>
      </c>
      <c r="C187" s="372" t="s">
        <v>3732</v>
      </c>
      <c r="D187" s="371">
        <v>2004</v>
      </c>
      <c r="E187" s="371">
        <v>2034</v>
      </c>
      <c r="F187" s="373">
        <v>59.45</v>
      </c>
      <c r="G187" s="374">
        <v>175103</v>
      </c>
      <c r="H187" s="374">
        <v>144212</v>
      </c>
      <c r="I187" s="371">
        <v>180</v>
      </c>
      <c r="J187" s="368">
        <f t="shared" si="2"/>
        <v>2146</v>
      </c>
      <c r="K187" s="369"/>
    </row>
    <row r="188" spans="2:11" ht="25.5">
      <c r="B188" s="313" t="s">
        <v>2012</v>
      </c>
      <c r="C188" s="359" t="s">
        <v>3754</v>
      </c>
      <c r="D188" s="235">
        <v>2010</v>
      </c>
      <c r="E188" s="235">
        <v>2040</v>
      </c>
      <c r="F188" s="360">
        <v>14.7</v>
      </c>
      <c r="G188" s="311">
        <v>42844</v>
      </c>
      <c r="H188" s="311">
        <v>5486</v>
      </c>
      <c r="I188" s="235">
        <v>1</v>
      </c>
      <c r="J188" s="235">
        <v>0</v>
      </c>
      <c r="K188" s="213" t="s">
        <v>3755</v>
      </c>
    </row>
    <row r="189" spans="2:11">
      <c r="B189" s="235"/>
      <c r="C189" s="359" t="s">
        <v>3754</v>
      </c>
      <c r="D189" s="235"/>
      <c r="E189" s="235"/>
      <c r="F189" s="360"/>
      <c r="G189" s="311"/>
      <c r="H189" s="311">
        <v>2661</v>
      </c>
      <c r="I189" s="235">
        <v>9</v>
      </c>
      <c r="J189" s="235">
        <v>0</v>
      </c>
      <c r="K189" s="213" t="s">
        <v>3756</v>
      </c>
    </row>
    <row r="190" spans="2:11">
      <c r="B190" s="233" t="s">
        <v>3762</v>
      </c>
      <c r="C190" s="349" t="s">
        <v>3763</v>
      </c>
      <c r="D190" s="233">
        <v>2007</v>
      </c>
      <c r="E190" s="233">
        <v>30</v>
      </c>
      <c r="F190" s="350">
        <v>1.1200000000000001</v>
      </c>
      <c r="G190" s="251">
        <v>2898</v>
      </c>
      <c r="H190" s="251">
        <v>2757</v>
      </c>
      <c r="I190" s="233">
        <v>60</v>
      </c>
      <c r="J190" s="233">
        <v>60</v>
      </c>
      <c r="K190" s="363"/>
    </row>
    <row r="191" spans="2:11">
      <c r="B191" s="229" t="s">
        <v>3769</v>
      </c>
      <c r="C191" s="361" t="s">
        <v>3770</v>
      </c>
      <c r="D191" s="229">
        <v>1999</v>
      </c>
      <c r="E191" s="229">
        <v>2035</v>
      </c>
      <c r="F191" s="362">
        <v>414</v>
      </c>
      <c r="G191" s="250">
        <v>5418743</v>
      </c>
      <c r="H191" s="250">
        <v>1601770</v>
      </c>
      <c r="I191" s="229">
        <v>13</v>
      </c>
      <c r="J191" s="229">
        <v>0</v>
      </c>
      <c r="K191" s="137" t="s">
        <v>3771</v>
      </c>
    </row>
    <row r="194" spans="2:5">
      <c r="B194" s="79" t="s">
        <v>226</v>
      </c>
    </row>
    <row r="195" spans="2:5">
      <c r="B195" s="76" t="s">
        <v>193</v>
      </c>
    </row>
    <row r="197" spans="2:5">
      <c r="B197" s="79" t="s">
        <v>229</v>
      </c>
    </row>
    <row r="198" spans="2:5">
      <c r="B198" s="76" t="s">
        <v>232</v>
      </c>
    </row>
    <row r="200" spans="2:5">
      <c r="B200" s="375" t="s">
        <v>4205</v>
      </c>
    </row>
    <row r="201" spans="2:5" ht="84" customHeight="1">
      <c r="B201" s="386" t="s">
        <v>4206</v>
      </c>
      <c r="C201" s="386"/>
      <c r="D201" s="386"/>
      <c r="E201" s="386"/>
    </row>
  </sheetData>
  <mergeCells count="6">
    <mergeCell ref="B201:E201"/>
    <mergeCell ref="H49:H53"/>
    <mergeCell ref="G49:G53"/>
    <mergeCell ref="I49:I53"/>
    <mergeCell ref="J49:J53"/>
    <mergeCell ref="K49:K53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B1:F143"/>
  <sheetViews>
    <sheetView showGridLines="0" topLeftCell="A106" zoomScale="70" zoomScaleNormal="70" workbookViewId="0">
      <selection activeCell="C143" sqref="C143"/>
    </sheetView>
  </sheetViews>
  <sheetFormatPr defaultRowHeight="12.75"/>
  <cols>
    <col min="1" max="1" width="9.140625" style="117"/>
    <col min="2" max="2" width="51.85546875" style="117" customWidth="1"/>
    <col min="3" max="3" width="64.85546875" style="117" customWidth="1"/>
    <col min="4" max="5" width="24.7109375" style="117" customWidth="1"/>
    <col min="6" max="6" width="12.7109375" style="134" customWidth="1"/>
    <col min="7" max="16384" width="9.140625" style="117"/>
  </cols>
  <sheetData>
    <row r="1" spans="2:6" ht="15" customHeight="1"/>
    <row r="2" spans="2:6" ht="15" customHeight="1">
      <c r="B2" s="127" t="s">
        <v>4203</v>
      </c>
    </row>
    <row r="3" spans="2:6" ht="60" customHeight="1" thickBot="1">
      <c r="B3" s="324" t="s">
        <v>184</v>
      </c>
      <c r="C3" s="324" t="s">
        <v>194</v>
      </c>
      <c r="D3" s="324" t="s">
        <v>195</v>
      </c>
      <c r="E3" s="337" t="s">
        <v>196</v>
      </c>
      <c r="F3" s="339" t="s">
        <v>173</v>
      </c>
    </row>
    <row r="4" spans="2:6" ht="51.75" thickTop="1">
      <c r="B4" s="283" t="s">
        <v>1501</v>
      </c>
      <c r="C4" s="283" t="s">
        <v>1502</v>
      </c>
      <c r="D4" s="283" t="s">
        <v>1500</v>
      </c>
      <c r="E4" s="338">
        <v>2015</v>
      </c>
      <c r="F4" s="179">
        <v>85000</v>
      </c>
    </row>
    <row r="5" spans="2:6" ht="15" customHeight="1">
      <c r="B5" s="282" t="s">
        <v>1287</v>
      </c>
      <c r="C5" s="282" t="s">
        <v>1513</v>
      </c>
      <c r="D5" s="282" t="s">
        <v>1514</v>
      </c>
      <c r="E5" s="218">
        <v>2018</v>
      </c>
      <c r="F5" s="121">
        <v>3600</v>
      </c>
    </row>
    <row r="6" spans="2:6" ht="15" customHeight="1">
      <c r="B6" s="282" t="s">
        <v>2058</v>
      </c>
      <c r="C6" s="282" t="s">
        <v>2907</v>
      </c>
      <c r="D6" s="282" t="s">
        <v>2908</v>
      </c>
      <c r="E6" s="218">
        <v>2015</v>
      </c>
      <c r="F6" s="121">
        <v>12000</v>
      </c>
    </row>
    <row r="7" spans="2:6">
      <c r="B7" s="282" t="s">
        <v>2919</v>
      </c>
      <c r="C7" s="282" t="s">
        <v>2935</v>
      </c>
      <c r="D7" s="282" t="s">
        <v>2936</v>
      </c>
      <c r="E7" s="218">
        <v>2015</v>
      </c>
      <c r="F7" s="121">
        <v>550</v>
      </c>
    </row>
    <row r="8" spans="2:6" ht="25.5">
      <c r="B8" s="282" t="s">
        <v>2922</v>
      </c>
      <c r="C8" s="282" t="s">
        <v>2937</v>
      </c>
      <c r="D8" s="282" t="s">
        <v>2938</v>
      </c>
      <c r="E8" s="218">
        <v>2016</v>
      </c>
      <c r="F8" s="121">
        <v>1734</v>
      </c>
    </row>
    <row r="9" spans="2:6" ht="15" customHeight="1">
      <c r="B9" s="120" t="s">
        <v>3011</v>
      </c>
      <c r="C9" s="120" t="s">
        <v>3012</v>
      </c>
      <c r="D9" s="119" t="s">
        <v>2885</v>
      </c>
      <c r="E9" s="222">
        <v>2015</v>
      </c>
      <c r="F9" s="33" t="s">
        <v>2885</v>
      </c>
    </row>
    <row r="10" spans="2:6">
      <c r="B10" s="149" t="s">
        <v>3085</v>
      </c>
      <c r="C10" s="149" t="s">
        <v>3086</v>
      </c>
      <c r="D10" s="149" t="s">
        <v>3087</v>
      </c>
      <c r="E10" s="225">
        <v>2017</v>
      </c>
      <c r="F10" s="103">
        <v>7200</v>
      </c>
    </row>
    <row r="11" spans="2:6" ht="15" customHeight="1">
      <c r="B11" s="120" t="s">
        <v>3085</v>
      </c>
      <c r="C11" s="120" t="s">
        <v>3088</v>
      </c>
      <c r="D11" s="120" t="s">
        <v>3087</v>
      </c>
      <c r="E11" s="222">
        <v>2019</v>
      </c>
      <c r="F11" s="122">
        <v>2733</v>
      </c>
    </row>
    <row r="12" spans="2:6" ht="15" customHeight="1">
      <c r="B12" s="120" t="s">
        <v>295</v>
      </c>
      <c r="C12" s="120" t="s">
        <v>3192</v>
      </c>
      <c r="D12" s="120" t="s">
        <v>3193</v>
      </c>
      <c r="E12" s="222" t="s">
        <v>3194</v>
      </c>
      <c r="F12" s="122">
        <v>15000</v>
      </c>
    </row>
    <row r="13" spans="2:6" ht="15" customHeight="1">
      <c r="B13" s="120" t="s">
        <v>3199</v>
      </c>
      <c r="C13" s="120" t="s">
        <v>3226</v>
      </c>
      <c r="D13" s="120" t="s">
        <v>3227</v>
      </c>
      <c r="E13" s="222">
        <v>2015</v>
      </c>
      <c r="F13" s="122">
        <v>1342</v>
      </c>
    </row>
    <row r="14" spans="2:6" ht="15" customHeight="1">
      <c r="B14" s="120" t="s">
        <v>3199</v>
      </c>
      <c r="C14" s="120" t="s">
        <v>3228</v>
      </c>
      <c r="D14" s="120" t="s">
        <v>3227</v>
      </c>
      <c r="E14" s="222">
        <v>2016</v>
      </c>
      <c r="F14" s="122">
        <v>2542</v>
      </c>
    </row>
    <row r="15" spans="2:6" ht="15" customHeight="1">
      <c r="B15" s="120" t="s">
        <v>294</v>
      </c>
      <c r="C15" s="120" t="s">
        <v>3256</v>
      </c>
      <c r="D15" s="120" t="s">
        <v>3193</v>
      </c>
      <c r="E15" s="222" t="s">
        <v>3257</v>
      </c>
      <c r="F15" s="122">
        <v>100000</v>
      </c>
    </row>
    <row r="16" spans="2:6">
      <c r="B16" s="120" t="s">
        <v>300</v>
      </c>
      <c r="C16" s="120" t="s">
        <v>3270</v>
      </c>
      <c r="D16" s="120" t="s">
        <v>3271</v>
      </c>
      <c r="E16" s="222">
        <v>2015</v>
      </c>
      <c r="F16" s="122">
        <v>234</v>
      </c>
    </row>
    <row r="17" spans="2:6">
      <c r="B17" s="120" t="s">
        <v>300</v>
      </c>
      <c r="C17" s="120" t="s">
        <v>3272</v>
      </c>
      <c r="D17" s="120" t="s">
        <v>3271</v>
      </c>
      <c r="E17" s="222">
        <v>2015</v>
      </c>
      <c r="F17" s="122">
        <v>3579</v>
      </c>
    </row>
    <row r="18" spans="2:6">
      <c r="B18" s="120" t="s">
        <v>300</v>
      </c>
      <c r="C18" s="120" t="s">
        <v>3273</v>
      </c>
      <c r="D18" s="120" t="s">
        <v>3271</v>
      </c>
      <c r="E18" s="222">
        <v>2016</v>
      </c>
      <c r="F18" s="122">
        <v>232</v>
      </c>
    </row>
    <row r="19" spans="2:6">
      <c r="B19" s="120" t="s">
        <v>300</v>
      </c>
      <c r="C19" s="120" t="s">
        <v>3274</v>
      </c>
      <c r="D19" s="120" t="s">
        <v>3271</v>
      </c>
      <c r="E19" s="222">
        <v>2016</v>
      </c>
      <c r="F19" s="122">
        <v>1555</v>
      </c>
    </row>
    <row r="20" spans="2:6">
      <c r="B20" s="120" t="s">
        <v>3348</v>
      </c>
      <c r="C20" s="120" t="s">
        <v>3356</v>
      </c>
      <c r="D20" s="120" t="s">
        <v>3357</v>
      </c>
      <c r="E20" s="222">
        <v>2015</v>
      </c>
      <c r="F20" s="122">
        <v>1847</v>
      </c>
    </row>
    <row r="21" spans="2:6">
      <c r="B21" s="120" t="s">
        <v>3348</v>
      </c>
      <c r="C21" s="120" t="s">
        <v>3356</v>
      </c>
      <c r="D21" s="120" t="s">
        <v>3357</v>
      </c>
      <c r="E21" s="222">
        <v>2016</v>
      </c>
      <c r="F21" s="122">
        <v>4544.1000000000004</v>
      </c>
    </row>
    <row r="22" spans="2:6">
      <c r="B22" s="120" t="s">
        <v>3383</v>
      </c>
      <c r="C22" s="120" t="s">
        <v>3384</v>
      </c>
      <c r="D22" s="120" t="s">
        <v>3385</v>
      </c>
      <c r="E22" s="222">
        <v>2015</v>
      </c>
      <c r="F22" s="122">
        <v>37718</v>
      </c>
    </row>
    <row r="23" spans="2:6">
      <c r="B23" s="120" t="s">
        <v>3383</v>
      </c>
      <c r="C23" s="120" t="s">
        <v>3386</v>
      </c>
      <c r="D23" s="120" t="s">
        <v>3387</v>
      </c>
      <c r="E23" s="222">
        <v>2016</v>
      </c>
      <c r="F23" s="122">
        <v>38735</v>
      </c>
    </row>
    <row r="24" spans="2:6">
      <c r="B24" s="120" t="s">
        <v>3418</v>
      </c>
      <c r="C24" s="120" t="s">
        <v>3433</v>
      </c>
      <c r="D24" s="120" t="s">
        <v>3434</v>
      </c>
      <c r="E24" s="222">
        <v>2019</v>
      </c>
      <c r="F24" s="122">
        <v>15000</v>
      </c>
    </row>
    <row r="25" spans="2:6">
      <c r="B25" s="120" t="s">
        <v>3448</v>
      </c>
      <c r="C25" s="120" t="s">
        <v>3466</v>
      </c>
      <c r="D25" s="120" t="s">
        <v>3467</v>
      </c>
      <c r="E25" s="222">
        <v>2017</v>
      </c>
      <c r="F25" s="122">
        <v>9000</v>
      </c>
    </row>
    <row r="26" spans="2:6">
      <c r="B26" s="120" t="s">
        <v>3468</v>
      </c>
      <c r="C26" s="120" t="s">
        <v>3475</v>
      </c>
      <c r="D26" s="120" t="s">
        <v>3476</v>
      </c>
      <c r="E26" s="222" t="s">
        <v>3150</v>
      </c>
      <c r="F26" s="122">
        <v>1500</v>
      </c>
    </row>
    <row r="27" spans="2:6">
      <c r="B27" s="120" t="s">
        <v>303</v>
      </c>
      <c r="C27" s="120" t="s">
        <v>3530</v>
      </c>
      <c r="D27" s="120" t="s">
        <v>3271</v>
      </c>
      <c r="E27" s="222">
        <v>2015</v>
      </c>
      <c r="F27" s="122">
        <v>54892</v>
      </c>
    </row>
    <row r="28" spans="2:6">
      <c r="B28" s="120" t="s">
        <v>303</v>
      </c>
      <c r="C28" s="120" t="s">
        <v>3531</v>
      </c>
      <c r="D28" s="120" t="s">
        <v>3271</v>
      </c>
      <c r="E28" s="222">
        <v>2015</v>
      </c>
      <c r="F28" s="122">
        <v>37945</v>
      </c>
    </row>
    <row r="29" spans="2:6">
      <c r="B29" s="120" t="s">
        <v>303</v>
      </c>
      <c r="C29" s="120" t="s">
        <v>3532</v>
      </c>
      <c r="D29" s="120" t="s">
        <v>3271</v>
      </c>
      <c r="E29" s="222">
        <v>2015</v>
      </c>
      <c r="F29" s="122">
        <v>1592858</v>
      </c>
    </row>
    <row r="30" spans="2:6">
      <c r="B30" s="120" t="s">
        <v>303</v>
      </c>
      <c r="C30" s="120" t="s">
        <v>3533</v>
      </c>
      <c r="D30" s="120" t="s">
        <v>3271</v>
      </c>
      <c r="E30" s="222">
        <v>2015</v>
      </c>
      <c r="F30" s="122">
        <v>59701</v>
      </c>
    </row>
    <row r="31" spans="2:6">
      <c r="B31" s="120" t="s">
        <v>303</v>
      </c>
      <c r="C31" s="120" t="s">
        <v>3534</v>
      </c>
      <c r="D31" s="120" t="s">
        <v>3271</v>
      </c>
      <c r="E31" s="222">
        <v>2016</v>
      </c>
      <c r="F31" s="122">
        <v>1138166</v>
      </c>
    </row>
    <row r="32" spans="2:6">
      <c r="B32" s="120" t="s">
        <v>2919</v>
      </c>
      <c r="C32" s="120" t="s">
        <v>2935</v>
      </c>
      <c r="D32" s="120" t="s">
        <v>2936</v>
      </c>
      <c r="E32" s="222">
        <v>2015</v>
      </c>
      <c r="F32" s="122">
        <v>550</v>
      </c>
    </row>
    <row r="33" spans="2:6">
      <c r="B33" s="120" t="s">
        <v>2922</v>
      </c>
      <c r="C33" s="120" t="s">
        <v>2937</v>
      </c>
      <c r="D33" s="120" t="s">
        <v>2938</v>
      </c>
      <c r="E33" s="222">
        <v>2016</v>
      </c>
      <c r="F33" s="122">
        <v>1734</v>
      </c>
    </row>
    <row r="34" spans="2:6">
      <c r="B34" s="120" t="s">
        <v>3551</v>
      </c>
      <c r="C34" s="120" t="s">
        <v>3562</v>
      </c>
      <c r="D34" s="120" t="s">
        <v>3563</v>
      </c>
      <c r="E34" s="222" t="s">
        <v>3564</v>
      </c>
      <c r="F34" s="122">
        <v>15000</v>
      </c>
    </row>
    <row r="35" spans="2:6">
      <c r="B35" s="120" t="s">
        <v>3552</v>
      </c>
      <c r="C35" s="120" t="s">
        <v>3562</v>
      </c>
      <c r="D35" s="120" t="s">
        <v>3563</v>
      </c>
      <c r="E35" s="222" t="s">
        <v>3564</v>
      </c>
      <c r="F35" s="122">
        <v>35000</v>
      </c>
    </row>
    <row r="36" spans="2:6">
      <c r="B36" s="120" t="s">
        <v>3553</v>
      </c>
      <c r="C36" s="120" t="s">
        <v>3562</v>
      </c>
      <c r="D36" s="120" t="s">
        <v>3563</v>
      </c>
      <c r="E36" s="222">
        <v>2020</v>
      </c>
      <c r="F36" s="122">
        <v>13000</v>
      </c>
    </row>
    <row r="37" spans="2:6">
      <c r="B37" s="120" t="s">
        <v>3570</v>
      </c>
      <c r="C37" s="120" t="s">
        <v>3572</v>
      </c>
      <c r="D37" s="120" t="s">
        <v>3573</v>
      </c>
      <c r="E37" s="222">
        <v>2015</v>
      </c>
      <c r="F37" s="122">
        <v>1504.52</v>
      </c>
    </row>
    <row r="38" spans="2:6">
      <c r="B38" s="120" t="s">
        <v>3570</v>
      </c>
      <c r="C38" s="120" t="s">
        <v>3572</v>
      </c>
      <c r="D38" s="120" t="s">
        <v>3573</v>
      </c>
      <c r="E38" s="222">
        <v>2017</v>
      </c>
      <c r="F38" s="122">
        <v>1199.576</v>
      </c>
    </row>
    <row r="39" spans="2:6">
      <c r="B39" s="120" t="s">
        <v>3611</v>
      </c>
      <c r="C39" s="120" t="s">
        <v>3612</v>
      </c>
      <c r="D39" s="120" t="s">
        <v>3613</v>
      </c>
      <c r="E39" s="222" t="s">
        <v>3614</v>
      </c>
      <c r="F39" s="122">
        <v>3568</v>
      </c>
    </row>
    <row r="40" spans="2:6">
      <c r="B40" s="120" t="s">
        <v>3615</v>
      </c>
      <c r="C40" s="120" t="s">
        <v>3616</v>
      </c>
      <c r="D40" s="120" t="s">
        <v>3613</v>
      </c>
      <c r="E40" s="222" t="s">
        <v>3617</v>
      </c>
      <c r="F40" s="122">
        <v>7140</v>
      </c>
    </row>
    <row r="41" spans="2:6">
      <c r="B41" s="120" t="s">
        <v>297</v>
      </c>
      <c r="C41" s="120" t="s">
        <v>3656</v>
      </c>
      <c r="D41" s="120" t="s">
        <v>3657</v>
      </c>
      <c r="E41" s="222">
        <v>2016</v>
      </c>
      <c r="F41" s="122">
        <v>2500</v>
      </c>
    </row>
    <row r="42" spans="2:6">
      <c r="B42" s="120" t="s">
        <v>297</v>
      </c>
      <c r="C42" s="120" t="s">
        <v>3658</v>
      </c>
      <c r="D42" s="120" t="s">
        <v>3657</v>
      </c>
      <c r="E42" s="222">
        <v>2019</v>
      </c>
      <c r="F42" s="122">
        <v>5000</v>
      </c>
    </row>
    <row r="43" spans="2:6">
      <c r="B43" s="120" t="s">
        <v>297</v>
      </c>
      <c r="C43" s="120" t="s">
        <v>3659</v>
      </c>
      <c r="D43" s="120" t="s">
        <v>3657</v>
      </c>
      <c r="E43" s="222">
        <v>2019</v>
      </c>
      <c r="F43" s="122">
        <v>2000</v>
      </c>
    </row>
    <row r="44" spans="2:6">
      <c r="B44" s="120" t="s">
        <v>297</v>
      </c>
      <c r="C44" s="120" t="s">
        <v>3660</v>
      </c>
      <c r="D44" s="120" t="s">
        <v>3657</v>
      </c>
      <c r="E44" s="222">
        <v>2020</v>
      </c>
      <c r="F44" s="122">
        <v>6500</v>
      </c>
    </row>
    <row r="45" spans="2:6">
      <c r="B45" s="120" t="s">
        <v>297</v>
      </c>
      <c r="C45" s="120" t="s">
        <v>3661</v>
      </c>
      <c r="D45" s="120" t="s">
        <v>3657</v>
      </c>
      <c r="E45" s="222">
        <v>2020</v>
      </c>
      <c r="F45" s="122">
        <v>1500</v>
      </c>
    </row>
    <row r="46" spans="2:6">
      <c r="B46" s="120" t="s">
        <v>297</v>
      </c>
      <c r="C46" s="120" t="s">
        <v>3662</v>
      </c>
      <c r="D46" s="120" t="s">
        <v>3657</v>
      </c>
      <c r="E46" s="222">
        <v>2020</v>
      </c>
      <c r="F46" s="122">
        <v>6000</v>
      </c>
    </row>
    <row r="47" spans="2:6">
      <c r="B47" s="120" t="s">
        <v>297</v>
      </c>
      <c r="C47" s="120" t="s">
        <v>3663</v>
      </c>
      <c r="D47" s="120" t="s">
        <v>3657</v>
      </c>
      <c r="E47" s="222">
        <v>2020</v>
      </c>
      <c r="F47" s="122">
        <v>1200</v>
      </c>
    </row>
    <row r="48" spans="2:6">
      <c r="B48" s="120" t="s">
        <v>297</v>
      </c>
      <c r="C48" s="120" t="s">
        <v>3664</v>
      </c>
      <c r="D48" s="120" t="s">
        <v>3657</v>
      </c>
      <c r="E48" s="222">
        <v>2021</v>
      </c>
      <c r="F48" s="122">
        <v>1000</v>
      </c>
    </row>
    <row r="49" spans="2:6">
      <c r="B49" s="120" t="s">
        <v>297</v>
      </c>
      <c r="C49" s="120" t="s">
        <v>3665</v>
      </c>
      <c r="D49" s="120" t="s">
        <v>3657</v>
      </c>
      <c r="E49" s="222">
        <v>2022</v>
      </c>
      <c r="F49" s="122">
        <v>2500</v>
      </c>
    </row>
    <row r="50" spans="2:6">
      <c r="B50" s="120" t="s">
        <v>3669</v>
      </c>
      <c r="C50" s="120" t="s">
        <v>3678</v>
      </c>
      <c r="D50" s="120" t="s">
        <v>3679</v>
      </c>
      <c r="E50" s="222">
        <v>2015</v>
      </c>
      <c r="F50" s="122">
        <v>698</v>
      </c>
    </row>
    <row r="51" spans="2:6">
      <c r="B51" s="120" t="s">
        <v>3671</v>
      </c>
      <c r="C51" s="120" t="s">
        <v>3680</v>
      </c>
      <c r="D51" s="120" t="s">
        <v>3679</v>
      </c>
      <c r="E51" s="222">
        <v>2015</v>
      </c>
      <c r="F51" s="122">
        <v>2363</v>
      </c>
    </row>
    <row r="52" spans="2:6">
      <c r="B52" s="120" t="s">
        <v>3669</v>
      </c>
      <c r="C52" s="120" t="s">
        <v>3681</v>
      </c>
      <c r="D52" s="120" t="s">
        <v>3682</v>
      </c>
      <c r="E52" s="222">
        <v>2018</v>
      </c>
      <c r="F52" s="122">
        <v>16000</v>
      </c>
    </row>
    <row r="53" spans="2:6">
      <c r="B53" s="120" t="s">
        <v>3669</v>
      </c>
      <c r="C53" s="120" t="s">
        <v>3683</v>
      </c>
      <c r="D53" s="120" t="s">
        <v>3682</v>
      </c>
      <c r="E53" s="222">
        <v>2018</v>
      </c>
      <c r="F53" s="122">
        <v>16000</v>
      </c>
    </row>
    <row r="54" spans="2:6">
      <c r="B54" s="120" t="s">
        <v>3716</v>
      </c>
      <c r="C54" s="120" t="s">
        <v>3717</v>
      </c>
      <c r="D54" s="120" t="s">
        <v>3682</v>
      </c>
      <c r="E54" s="222">
        <v>2015</v>
      </c>
      <c r="F54" s="122">
        <v>350</v>
      </c>
    </row>
    <row r="55" spans="2:6">
      <c r="B55" s="120" t="s">
        <v>3718</v>
      </c>
      <c r="C55" s="120" t="s">
        <v>3719</v>
      </c>
      <c r="D55" s="120" t="s">
        <v>3682</v>
      </c>
      <c r="E55" s="222">
        <v>2017</v>
      </c>
      <c r="F55" s="122">
        <v>16000</v>
      </c>
    </row>
    <row r="56" spans="2:6">
      <c r="B56" s="120" t="s">
        <v>468</v>
      </c>
      <c r="C56" s="120" t="s">
        <v>3735</v>
      </c>
      <c r="D56" s="120" t="s">
        <v>3736</v>
      </c>
      <c r="E56" s="222">
        <v>2015</v>
      </c>
      <c r="F56" s="122">
        <v>11500</v>
      </c>
    </row>
    <row r="57" spans="2:6">
      <c r="B57" s="120" t="s">
        <v>285</v>
      </c>
      <c r="C57" s="120" t="s">
        <v>3737</v>
      </c>
      <c r="D57" s="120" t="s">
        <v>3738</v>
      </c>
      <c r="E57" s="222">
        <v>2016</v>
      </c>
      <c r="F57" s="122">
        <v>0.6</v>
      </c>
    </row>
    <row r="58" spans="2:6">
      <c r="B58" s="120" t="s">
        <v>285</v>
      </c>
      <c r="C58" s="120" t="s">
        <v>3739</v>
      </c>
      <c r="D58" s="120" t="s">
        <v>3740</v>
      </c>
      <c r="E58" s="222">
        <v>2018</v>
      </c>
      <c r="F58" s="122">
        <v>3000</v>
      </c>
    </row>
    <row r="59" spans="2:6">
      <c r="B59" s="120" t="s">
        <v>285</v>
      </c>
      <c r="C59" s="120" t="s">
        <v>3741</v>
      </c>
      <c r="D59" s="120" t="s">
        <v>3738</v>
      </c>
      <c r="E59" s="222">
        <v>2015</v>
      </c>
      <c r="F59" s="122">
        <v>0.8</v>
      </c>
    </row>
    <row r="60" spans="2:6">
      <c r="B60" s="120" t="s">
        <v>3764</v>
      </c>
      <c r="C60" s="120" t="s">
        <v>3784</v>
      </c>
      <c r="D60" s="120" t="s">
        <v>3785</v>
      </c>
      <c r="E60" s="222" t="s">
        <v>3781</v>
      </c>
      <c r="F60" s="122">
        <v>5681.06</v>
      </c>
    </row>
    <row r="61" spans="2:6">
      <c r="B61" s="120" t="s">
        <v>3764</v>
      </c>
      <c r="C61" s="120" t="s">
        <v>3786</v>
      </c>
      <c r="D61" s="120" t="s">
        <v>3787</v>
      </c>
      <c r="E61" s="222" t="s">
        <v>3788</v>
      </c>
      <c r="F61" s="122">
        <v>24062.31</v>
      </c>
    </row>
    <row r="62" spans="2:6">
      <c r="B62" s="120" t="s">
        <v>3764</v>
      </c>
      <c r="C62" s="120" t="s">
        <v>3789</v>
      </c>
      <c r="D62" s="120" t="s">
        <v>3790</v>
      </c>
      <c r="E62" s="222">
        <v>2017</v>
      </c>
      <c r="F62" s="122">
        <v>4040</v>
      </c>
    </row>
    <row r="63" spans="2:6">
      <c r="B63" s="120" t="s">
        <v>3764</v>
      </c>
      <c r="C63" s="120" t="s">
        <v>3791</v>
      </c>
      <c r="D63" s="120" t="s">
        <v>3792</v>
      </c>
      <c r="E63" s="222">
        <v>2018</v>
      </c>
      <c r="F63" s="122">
        <v>33000</v>
      </c>
    </row>
    <row r="64" spans="2:6">
      <c r="B64" s="120" t="s">
        <v>3764</v>
      </c>
      <c r="C64" s="120" t="s">
        <v>3793</v>
      </c>
      <c r="D64" s="120" t="s">
        <v>3785</v>
      </c>
      <c r="E64" s="222">
        <v>2018</v>
      </c>
      <c r="F64" s="122">
        <v>3500</v>
      </c>
    </row>
    <row r="68" spans="2:6" ht="51.75" thickBot="1">
      <c r="B68" s="324" t="s">
        <v>187</v>
      </c>
      <c r="C68" s="324" t="s">
        <v>194</v>
      </c>
      <c r="D68" s="324" t="s">
        <v>195</v>
      </c>
      <c r="E68" s="324" t="s">
        <v>196</v>
      </c>
      <c r="F68" s="340" t="s">
        <v>173</v>
      </c>
    </row>
    <row r="69" spans="2:6" ht="39" thickTop="1">
      <c r="B69" s="283" t="s">
        <v>1511</v>
      </c>
      <c r="C69" s="283" t="s">
        <v>1516</v>
      </c>
      <c r="D69" s="283" t="s">
        <v>1517</v>
      </c>
      <c r="E69" s="338">
        <v>2017</v>
      </c>
      <c r="F69" s="179">
        <v>1250</v>
      </c>
    </row>
    <row r="70" spans="2:6" ht="25.5">
      <c r="B70" s="282" t="s">
        <v>2904</v>
      </c>
      <c r="C70" s="282" t="s">
        <v>2909</v>
      </c>
      <c r="D70" s="282" t="s">
        <v>2910</v>
      </c>
      <c r="E70" s="218">
        <v>2017</v>
      </c>
      <c r="F70" s="121">
        <v>22000</v>
      </c>
    </row>
    <row r="71" spans="2:6">
      <c r="B71" s="282" t="s">
        <v>2922</v>
      </c>
      <c r="C71" s="282" t="s">
        <v>2939</v>
      </c>
      <c r="D71" s="282" t="s">
        <v>2940</v>
      </c>
      <c r="E71" s="218">
        <v>2017</v>
      </c>
      <c r="F71" s="121">
        <v>54</v>
      </c>
    </row>
    <row r="72" spans="2:6">
      <c r="B72" s="282" t="s">
        <v>2925</v>
      </c>
      <c r="C72" s="282" t="s">
        <v>2939</v>
      </c>
      <c r="D72" s="282" t="s">
        <v>2940</v>
      </c>
      <c r="E72" s="218">
        <v>2017</v>
      </c>
      <c r="F72" s="121">
        <v>183</v>
      </c>
    </row>
    <row r="73" spans="2:6">
      <c r="B73" s="282" t="s">
        <v>2923</v>
      </c>
      <c r="C73" s="282" t="s">
        <v>2941</v>
      </c>
      <c r="D73" s="282" t="s">
        <v>2942</v>
      </c>
      <c r="E73" s="218">
        <v>2017</v>
      </c>
      <c r="F73" s="121">
        <v>311</v>
      </c>
    </row>
    <row r="74" spans="2:6">
      <c r="B74" s="120" t="s">
        <v>3001</v>
      </c>
      <c r="C74" s="120" t="s">
        <v>3003</v>
      </c>
      <c r="D74" s="120" t="s">
        <v>3004</v>
      </c>
      <c r="E74" s="120">
        <v>2017</v>
      </c>
      <c r="F74" s="122">
        <v>436</v>
      </c>
    </row>
    <row r="75" spans="2:6">
      <c r="B75" s="120" t="s">
        <v>3009</v>
      </c>
      <c r="C75" s="120" t="s">
        <v>3013</v>
      </c>
      <c r="D75" s="120" t="s">
        <v>3014</v>
      </c>
      <c r="E75" s="120">
        <v>2015</v>
      </c>
      <c r="F75" s="122">
        <v>12720</v>
      </c>
    </row>
    <row r="76" spans="2:6">
      <c r="B76" s="120" t="s">
        <v>3046</v>
      </c>
      <c r="C76" s="120" t="s">
        <v>3049</v>
      </c>
      <c r="D76" s="120" t="s">
        <v>3050</v>
      </c>
      <c r="E76" s="120">
        <v>2015</v>
      </c>
      <c r="F76" s="122">
        <v>6070</v>
      </c>
    </row>
    <row r="77" spans="2:6">
      <c r="B77" s="120" t="s">
        <v>3076</v>
      </c>
      <c r="C77" s="120" t="s">
        <v>3081</v>
      </c>
      <c r="D77" s="120" t="s">
        <v>3082</v>
      </c>
      <c r="E77" s="120">
        <v>2015</v>
      </c>
      <c r="F77" s="122">
        <v>400</v>
      </c>
    </row>
    <row r="78" spans="2:6">
      <c r="B78" s="120" t="s">
        <v>3075</v>
      </c>
      <c r="C78" s="120" t="s">
        <v>3083</v>
      </c>
      <c r="D78" s="120" t="s">
        <v>3084</v>
      </c>
      <c r="E78" s="120">
        <v>2019</v>
      </c>
      <c r="F78" s="122">
        <v>103500</v>
      </c>
    </row>
    <row r="79" spans="2:6">
      <c r="B79" s="120" t="s">
        <v>3185</v>
      </c>
      <c r="C79" s="120" t="s">
        <v>3195</v>
      </c>
      <c r="D79" s="120" t="s">
        <v>3196</v>
      </c>
      <c r="E79" s="120">
        <v>2014</v>
      </c>
      <c r="F79" s="122">
        <v>3000</v>
      </c>
    </row>
    <row r="80" spans="2:6">
      <c r="B80" s="120" t="s">
        <v>3185</v>
      </c>
      <c r="C80" s="120" t="s">
        <v>3195</v>
      </c>
      <c r="D80" s="120" t="s">
        <v>3196</v>
      </c>
      <c r="E80" s="120">
        <v>2014</v>
      </c>
      <c r="F80" s="122">
        <v>9000</v>
      </c>
    </row>
    <row r="81" spans="2:6">
      <c r="B81" s="120" t="s">
        <v>3199</v>
      </c>
      <c r="C81" s="120" t="s">
        <v>3229</v>
      </c>
      <c r="D81" s="120" t="s">
        <v>3230</v>
      </c>
      <c r="E81" s="120">
        <v>2015</v>
      </c>
      <c r="F81" s="122">
        <v>7146</v>
      </c>
    </row>
    <row r="82" spans="2:6">
      <c r="B82" s="120" t="s">
        <v>3199</v>
      </c>
      <c r="C82" s="120" t="s">
        <v>3231</v>
      </c>
      <c r="D82" s="120" t="s">
        <v>3232</v>
      </c>
      <c r="E82" s="120">
        <v>2015</v>
      </c>
      <c r="F82" s="122">
        <v>8124</v>
      </c>
    </row>
    <row r="83" spans="2:6">
      <c r="B83" s="120" t="s">
        <v>3199</v>
      </c>
      <c r="C83" s="120" t="s">
        <v>3233</v>
      </c>
      <c r="D83" s="120" t="s">
        <v>3234</v>
      </c>
      <c r="E83" s="120">
        <v>2016</v>
      </c>
      <c r="F83" s="122">
        <v>1950</v>
      </c>
    </row>
    <row r="84" spans="2:6">
      <c r="B84" s="120" t="s">
        <v>3199</v>
      </c>
      <c r="C84" s="120" t="s">
        <v>3235</v>
      </c>
      <c r="D84" s="120" t="s">
        <v>3236</v>
      </c>
      <c r="E84" s="120">
        <v>2016</v>
      </c>
      <c r="F84" s="122">
        <v>3629</v>
      </c>
    </row>
    <row r="85" spans="2:6">
      <c r="B85" s="120" t="s">
        <v>3199</v>
      </c>
      <c r="C85" s="120" t="s">
        <v>3237</v>
      </c>
      <c r="D85" s="120" t="s">
        <v>3238</v>
      </c>
      <c r="E85" s="120">
        <v>2017</v>
      </c>
      <c r="F85" s="122">
        <v>14383</v>
      </c>
    </row>
    <row r="86" spans="2:6">
      <c r="B86" s="120" t="s">
        <v>3199</v>
      </c>
      <c r="C86" s="120" t="s">
        <v>3239</v>
      </c>
      <c r="D86" s="120" t="s">
        <v>3240</v>
      </c>
      <c r="E86" s="120">
        <v>2017</v>
      </c>
      <c r="F86" s="122">
        <v>1300</v>
      </c>
    </row>
    <row r="87" spans="2:6">
      <c r="B87" s="120" t="s">
        <v>3241</v>
      </c>
      <c r="C87" s="120" t="s">
        <v>3242</v>
      </c>
      <c r="D87" s="120" t="s">
        <v>3243</v>
      </c>
      <c r="E87" s="120">
        <v>2017</v>
      </c>
      <c r="F87" s="122">
        <v>8234</v>
      </c>
    </row>
    <row r="88" spans="2:6">
      <c r="B88" s="120" t="s">
        <v>3208</v>
      </c>
      <c r="C88" s="120" t="s">
        <v>3244</v>
      </c>
      <c r="D88" s="120" t="s">
        <v>3243</v>
      </c>
      <c r="E88" s="120">
        <v>2018</v>
      </c>
      <c r="F88" s="122">
        <v>6000</v>
      </c>
    </row>
    <row r="89" spans="2:6">
      <c r="B89" s="120" t="s">
        <v>3248</v>
      </c>
      <c r="C89" s="120" t="s">
        <v>3258</v>
      </c>
      <c r="D89" s="120" t="s">
        <v>3259</v>
      </c>
      <c r="E89" s="120" t="s">
        <v>3260</v>
      </c>
      <c r="F89" s="122">
        <v>75000</v>
      </c>
    </row>
    <row r="90" spans="2:6">
      <c r="B90" s="120" t="s">
        <v>3286</v>
      </c>
      <c r="C90" s="120" t="s">
        <v>3287</v>
      </c>
      <c r="D90" s="120" t="s">
        <v>3288</v>
      </c>
      <c r="E90" s="120">
        <v>2015</v>
      </c>
      <c r="F90" s="122">
        <v>110.3</v>
      </c>
    </row>
    <row r="91" spans="2:6">
      <c r="B91" s="120" t="s">
        <v>3286</v>
      </c>
      <c r="C91" s="120" t="s">
        <v>3287</v>
      </c>
      <c r="D91" s="120" t="s">
        <v>3288</v>
      </c>
      <c r="E91" s="120">
        <v>2016</v>
      </c>
      <c r="F91" s="122">
        <v>269.2</v>
      </c>
    </row>
    <row r="92" spans="2:6">
      <c r="B92" s="120" t="s">
        <v>3296</v>
      </c>
      <c r="C92" s="120" t="s">
        <v>3326</v>
      </c>
      <c r="D92" s="120" t="s">
        <v>2940</v>
      </c>
      <c r="E92" s="120">
        <v>2016</v>
      </c>
      <c r="F92" s="122">
        <v>28435</v>
      </c>
    </row>
    <row r="93" spans="2:6">
      <c r="B93" s="120" t="s">
        <v>3354</v>
      </c>
      <c r="C93" s="120" t="s">
        <v>3358</v>
      </c>
      <c r="D93" s="120" t="s">
        <v>3359</v>
      </c>
      <c r="E93" s="120">
        <v>2015</v>
      </c>
      <c r="F93" s="122">
        <v>882</v>
      </c>
    </row>
    <row r="94" spans="2:6">
      <c r="B94" s="120" t="s">
        <v>3354</v>
      </c>
      <c r="C94" s="120" t="s">
        <v>3360</v>
      </c>
      <c r="D94" s="120" t="s">
        <v>3361</v>
      </c>
      <c r="E94" s="120">
        <v>2015</v>
      </c>
      <c r="F94" s="122">
        <v>105</v>
      </c>
    </row>
    <row r="95" spans="2:6">
      <c r="B95" s="120" t="s">
        <v>3354</v>
      </c>
      <c r="C95" s="120" t="s">
        <v>3362</v>
      </c>
      <c r="D95" s="120" t="s">
        <v>3363</v>
      </c>
      <c r="E95" s="120">
        <v>2015</v>
      </c>
      <c r="F95" s="122">
        <v>598</v>
      </c>
    </row>
    <row r="96" spans="2:6">
      <c r="B96" s="120" t="s">
        <v>3354</v>
      </c>
      <c r="C96" s="120" t="s">
        <v>3364</v>
      </c>
      <c r="D96" s="120" t="s">
        <v>3365</v>
      </c>
      <c r="E96" s="120">
        <v>2015</v>
      </c>
      <c r="F96" s="122">
        <v>162</v>
      </c>
    </row>
    <row r="97" spans="2:6">
      <c r="B97" s="120" t="s">
        <v>3354</v>
      </c>
      <c r="C97" s="120" t="s">
        <v>3366</v>
      </c>
      <c r="D97" s="120" t="s">
        <v>3365</v>
      </c>
      <c r="E97" s="120">
        <v>2015</v>
      </c>
      <c r="F97" s="122">
        <v>44</v>
      </c>
    </row>
    <row r="98" spans="2:6">
      <c r="B98" s="120" t="s">
        <v>3354</v>
      </c>
      <c r="C98" s="120" t="s">
        <v>3367</v>
      </c>
      <c r="D98" s="120" t="s">
        <v>3368</v>
      </c>
      <c r="E98" s="120">
        <v>2015</v>
      </c>
      <c r="F98" s="122">
        <v>384</v>
      </c>
    </row>
    <row r="99" spans="2:6">
      <c r="B99" s="120" t="s">
        <v>3354</v>
      </c>
      <c r="C99" s="120" t="s">
        <v>3369</v>
      </c>
      <c r="D99" s="120" t="s">
        <v>3365</v>
      </c>
      <c r="E99" s="120">
        <v>2015</v>
      </c>
      <c r="F99" s="122">
        <v>9</v>
      </c>
    </row>
    <row r="100" spans="2:6">
      <c r="B100" s="120" t="s">
        <v>3354</v>
      </c>
      <c r="C100" s="120" t="s">
        <v>3370</v>
      </c>
      <c r="D100" s="120" t="s">
        <v>3371</v>
      </c>
      <c r="E100" s="120">
        <v>2015</v>
      </c>
      <c r="F100" s="122">
        <v>16</v>
      </c>
    </row>
    <row r="101" spans="2:6">
      <c r="B101" s="120" t="s">
        <v>3354</v>
      </c>
      <c r="C101" s="120" t="s">
        <v>3372</v>
      </c>
      <c r="D101" s="120" t="s">
        <v>3373</v>
      </c>
      <c r="E101" s="120">
        <v>2015</v>
      </c>
      <c r="F101" s="122">
        <v>355</v>
      </c>
    </row>
    <row r="102" spans="2:6">
      <c r="B102" s="120" t="s">
        <v>3354</v>
      </c>
      <c r="C102" s="120" t="s">
        <v>3374</v>
      </c>
      <c r="D102" s="120" t="s">
        <v>3375</v>
      </c>
      <c r="E102" s="120">
        <v>2015</v>
      </c>
      <c r="F102" s="122">
        <v>2</v>
      </c>
    </row>
    <row r="103" spans="2:6">
      <c r="B103" s="120" t="s">
        <v>3354</v>
      </c>
      <c r="C103" s="120" t="s">
        <v>3376</v>
      </c>
      <c r="D103" s="120" t="s">
        <v>3371</v>
      </c>
      <c r="E103" s="120">
        <v>2015</v>
      </c>
      <c r="F103" s="122">
        <v>107</v>
      </c>
    </row>
    <row r="104" spans="2:6">
      <c r="B104" s="120" t="s">
        <v>3354</v>
      </c>
      <c r="C104" s="120" t="s">
        <v>3377</v>
      </c>
      <c r="D104" s="120" t="s">
        <v>3378</v>
      </c>
      <c r="E104" s="120">
        <v>2016</v>
      </c>
      <c r="F104" s="122">
        <v>5588</v>
      </c>
    </row>
    <row r="105" spans="2:6">
      <c r="B105" s="120" t="s">
        <v>292</v>
      </c>
      <c r="C105" s="120" t="s">
        <v>3384</v>
      </c>
      <c r="D105" s="120" t="s">
        <v>3385</v>
      </c>
      <c r="E105" s="120">
        <v>2015</v>
      </c>
      <c r="F105" s="122">
        <v>10906</v>
      </c>
    </row>
    <row r="106" spans="2:6">
      <c r="B106" s="120" t="s">
        <v>3388</v>
      </c>
      <c r="C106" s="120" t="s">
        <v>3384</v>
      </c>
      <c r="D106" s="120" t="s">
        <v>3385</v>
      </c>
      <c r="E106" s="120">
        <v>2015</v>
      </c>
      <c r="F106" s="122">
        <v>26812</v>
      </c>
    </row>
    <row r="107" spans="2:6">
      <c r="B107" s="120" t="s">
        <v>292</v>
      </c>
      <c r="C107" s="120" t="s">
        <v>3386</v>
      </c>
      <c r="D107" s="120" t="s">
        <v>3387</v>
      </c>
      <c r="E107" s="120">
        <v>2016</v>
      </c>
      <c r="F107" s="122">
        <v>14225</v>
      </c>
    </row>
    <row r="108" spans="2:6">
      <c r="B108" s="120" t="s">
        <v>2917</v>
      </c>
      <c r="C108" s="120" t="s">
        <v>3386</v>
      </c>
      <c r="D108" s="120" t="s">
        <v>3387</v>
      </c>
      <c r="E108" s="120">
        <v>2016</v>
      </c>
      <c r="F108" s="122">
        <v>24510</v>
      </c>
    </row>
    <row r="109" spans="2:6">
      <c r="B109" s="120" t="s">
        <v>3389</v>
      </c>
      <c r="C109" s="120" t="s">
        <v>3397</v>
      </c>
      <c r="D109" s="120" t="s">
        <v>3398</v>
      </c>
      <c r="E109" s="120" t="s">
        <v>3399</v>
      </c>
      <c r="F109" s="122">
        <v>68000</v>
      </c>
    </row>
    <row r="110" spans="2:6">
      <c r="B110" s="120" t="s">
        <v>3418</v>
      </c>
      <c r="C110" s="120" t="s">
        <v>3435</v>
      </c>
      <c r="D110" s="120" t="s">
        <v>3434</v>
      </c>
      <c r="E110" s="120">
        <v>2019</v>
      </c>
      <c r="F110" s="122">
        <v>15000</v>
      </c>
    </row>
    <row r="111" spans="2:6">
      <c r="B111" s="120" t="s">
        <v>3422</v>
      </c>
      <c r="C111" s="120" t="s">
        <v>3436</v>
      </c>
      <c r="D111" s="120" t="s">
        <v>3434</v>
      </c>
      <c r="E111" s="120">
        <v>2017</v>
      </c>
      <c r="F111" s="122">
        <v>1000</v>
      </c>
    </row>
    <row r="112" spans="2:6">
      <c r="B112" s="120" t="s">
        <v>3425</v>
      </c>
      <c r="C112" s="120" t="s">
        <v>3436</v>
      </c>
      <c r="D112" s="120" t="s">
        <v>3434</v>
      </c>
      <c r="E112" s="120">
        <v>2020</v>
      </c>
      <c r="F112" s="122">
        <v>6000</v>
      </c>
    </row>
    <row r="113" spans="2:6">
      <c r="B113" s="120" t="s">
        <v>3477</v>
      </c>
      <c r="C113" s="120" t="s">
        <v>3478</v>
      </c>
      <c r="D113" s="120" t="s">
        <v>3479</v>
      </c>
      <c r="E113" s="120" t="s">
        <v>3480</v>
      </c>
      <c r="F113" s="122">
        <v>2150</v>
      </c>
    </row>
    <row r="114" spans="2:6">
      <c r="B114" s="120" t="s">
        <v>3510</v>
      </c>
      <c r="C114" s="120" t="s">
        <v>3515</v>
      </c>
      <c r="D114" s="120" t="s">
        <v>3516</v>
      </c>
      <c r="E114" s="120">
        <v>2015</v>
      </c>
      <c r="F114" s="122">
        <v>145.43</v>
      </c>
    </row>
    <row r="115" spans="2:6">
      <c r="B115" s="120" t="s">
        <v>3518</v>
      </c>
      <c r="C115" s="120" t="s">
        <v>3520</v>
      </c>
      <c r="D115" s="120" t="s">
        <v>3521</v>
      </c>
      <c r="E115" s="120">
        <v>2015</v>
      </c>
      <c r="F115" s="122">
        <v>404.03</v>
      </c>
    </row>
    <row r="116" spans="2:6">
      <c r="B116" s="120" t="s">
        <v>3518</v>
      </c>
      <c r="C116" s="120" t="s">
        <v>3522</v>
      </c>
      <c r="D116" s="120" t="s">
        <v>3521</v>
      </c>
      <c r="E116" s="120">
        <v>2015</v>
      </c>
      <c r="F116" s="122">
        <v>151.80000000000001</v>
      </c>
    </row>
    <row r="117" spans="2:6">
      <c r="B117" s="120" t="s">
        <v>3518</v>
      </c>
      <c r="C117" s="120" t="s">
        <v>3523</v>
      </c>
      <c r="D117" s="120" t="s">
        <v>3521</v>
      </c>
      <c r="E117" s="120">
        <v>2015</v>
      </c>
      <c r="F117" s="122">
        <v>2723</v>
      </c>
    </row>
    <row r="118" spans="2:6">
      <c r="B118" s="120" t="s">
        <v>3518</v>
      </c>
      <c r="C118" s="120" t="s">
        <v>3524</v>
      </c>
      <c r="D118" s="120" t="s">
        <v>3521</v>
      </c>
      <c r="E118" s="120">
        <v>2015</v>
      </c>
      <c r="F118" s="122">
        <v>173.7</v>
      </c>
    </row>
    <row r="119" spans="2:6">
      <c r="B119" s="120" t="s">
        <v>2922</v>
      </c>
      <c r="C119" s="120" t="s">
        <v>2939</v>
      </c>
      <c r="D119" s="120" t="s">
        <v>2940</v>
      </c>
      <c r="E119" s="120">
        <v>2017</v>
      </c>
      <c r="F119" s="122">
        <v>54</v>
      </c>
    </row>
    <row r="120" spans="2:6">
      <c r="B120" s="120" t="s">
        <v>2925</v>
      </c>
      <c r="C120" s="120" t="s">
        <v>2939</v>
      </c>
      <c r="D120" s="120" t="s">
        <v>2940</v>
      </c>
      <c r="E120" s="120">
        <v>2017</v>
      </c>
      <c r="F120" s="122">
        <v>183</v>
      </c>
    </row>
    <row r="121" spans="2:6">
      <c r="B121" s="120" t="s">
        <v>2923</v>
      </c>
      <c r="C121" s="120" t="s">
        <v>2941</v>
      </c>
      <c r="D121" s="120" t="s">
        <v>2942</v>
      </c>
      <c r="E121" s="120">
        <v>2017</v>
      </c>
      <c r="F121" s="122">
        <v>311</v>
      </c>
    </row>
    <row r="122" spans="2:6">
      <c r="B122" s="120" t="s">
        <v>3551</v>
      </c>
      <c r="C122" s="120" t="s">
        <v>3565</v>
      </c>
      <c r="D122" s="120"/>
      <c r="E122" s="120"/>
      <c r="F122" s="122"/>
    </row>
    <row r="123" spans="2:6">
      <c r="B123" s="120" t="s">
        <v>3552</v>
      </c>
      <c r="C123" s="120" t="s">
        <v>3566</v>
      </c>
      <c r="D123" s="120" t="s">
        <v>3271</v>
      </c>
      <c r="E123" s="120" t="s">
        <v>3567</v>
      </c>
      <c r="F123" s="122">
        <v>25000</v>
      </c>
    </row>
    <row r="124" spans="2:6">
      <c r="B124" s="120" t="s">
        <v>3553</v>
      </c>
      <c r="C124" s="120"/>
      <c r="D124" s="120"/>
      <c r="E124" s="120"/>
      <c r="F124" s="122"/>
    </row>
    <row r="125" spans="2:6">
      <c r="B125" s="120" t="s">
        <v>3618</v>
      </c>
      <c r="C125" s="120" t="s">
        <v>3619</v>
      </c>
      <c r="D125" s="120" t="s">
        <v>3620</v>
      </c>
      <c r="E125" s="120">
        <v>2015</v>
      </c>
      <c r="F125" s="122">
        <v>8600</v>
      </c>
    </row>
    <row r="126" spans="2:6">
      <c r="B126" s="120" t="s">
        <v>3621</v>
      </c>
      <c r="C126" s="120" t="s">
        <v>3622</v>
      </c>
      <c r="D126" s="120" t="s">
        <v>3623</v>
      </c>
      <c r="E126" s="120">
        <v>2017</v>
      </c>
      <c r="F126" s="122">
        <v>2300</v>
      </c>
    </row>
    <row r="127" spans="2:6">
      <c r="B127" s="120" t="s">
        <v>3633</v>
      </c>
      <c r="C127" s="120" t="s">
        <v>3640</v>
      </c>
      <c r="D127" s="120" t="s">
        <v>3641</v>
      </c>
      <c r="E127" s="120">
        <v>2016</v>
      </c>
      <c r="F127" s="122">
        <v>3470</v>
      </c>
    </row>
    <row r="128" spans="2:6">
      <c r="B128" s="120" t="s">
        <v>3672</v>
      </c>
      <c r="C128" s="120" t="s">
        <v>3684</v>
      </c>
      <c r="D128" s="120" t="s">
        <v>3685</v>
      </c>
      <c r="E128" s="120">
        <v>2017</v>
      </c>
      <c r="F128" s="122">
        <v>2100</v>
      </c>
    </row>
    <row r="129" spans="2:6">
      <c r="B129" s="120" t="s">
        <v>1292</v>
      </c>
      <c r="C129" s="120" t="s">
        <v>3720</v>
      </c>
      <c r="D129" s="120" t="s">
        <v>3721</v>
      </c>
      <c r="E129" s="120">
        <v>2016</v>
      </c>
      <c r="F129" s="122">
        <v>640</v>
      </c>
    </row>
    <row r="130" spans="2:6">
      <c r="B130" s="120" t="s">
        <v>3725</v>
      </c>
      <c r="C130" s="120" t="s">
        <v>3742</v>
      </c>
      <c r="D130" s="120" t="s">
        <v>3743</v>
      </c>
      <c r="E130" s="120">
        <v>2019</v>
      </c>
      <c r="F130" s="122">
        <v>2000</v>
      </c>
    </row>
    <row r="131" spans="2:6">
      <c r="B131" s="120" t="s">
        <v>3726</v>
      </c>
      <c r="C131" s="120" t="s">
        <v>3744</v>
      </c>
      <c r="D131" s="120" t="s">
        <v>3743</v>
      </c>
      <c r="E131" s="120">
        <v>2019</v>
      </c>
      <c r="F131" s="122">
        <v>2500</v>
      </c>
    </row>
    <row r="132" spans="2:6">
      <c r="B132" s="120" t="s">
        <v>3727</v>
      </c>
      <c r="C132" s="120" t="s">
        <v>3745</v>
      </c>
      <c r="D132" s="120" t="s">
        <v>3746</v>
      </c>
      <c r="E132" s="120">
        <v>2017</v>
      </c>
      <c r="F132" s="122">
        <v>3000</v>
      </c>
    </row>
    <row r="133" spans="2:6">
      <c r="B133" s="120" t="s">
        <v>3728</v>
      </c>
      <c r="C133" s="120" t="s">
        <v>3747</v>
      </c>
      <c r="D133" s="120" t="s">
        <v>3748</v>
      </c>
      <c r="E133" s="120">
        <v>2018</v>
      </c>
      <c r="F133" s="122">
        <v>2000</v>
      </c>
    </row>
    <row r="134" spans="2:6">
      <c r="B134" s="120" t="s">
        <v>3758</v>
      </c>
      <c r="C134" s="120" t="s">
        <v>3759</v>
      </c>
      <c r="D134" s="120" t="s">
        <v>3760</v>
      </c>
      <c r="E134" s="120">
        <v>2015</v>
      </c>
      <c r="F134" s="122">
        <v>14000</v>
      </c>
    </row>
    <row r="135" spans="2:6">
      <c r="B135" s="120" t="s">
        <v>3775</v>
      </c>
      <c r="C135" s="120" t="s">
        <v>3776</v>
      </c>
      <c r="D135" s="120" t="s">
        <v>3777</v>
      </c>
      <c r="E135" s="120">
        <v>2015</v>
      </c>
      <c r="F135" s="122">
        <v>7419.56</v>
      </c>
    </row>
    <row r="136" spans="2:6">
      <c r="B136" s="120" t="s">
        <v>3775</v>
      </c>
      <c r="C136" s="120" t="s">
        <v>3778</v>
      </c>
      <c r="D136" s="120"/>
      <c r="E136" s="120">
        <v>2015</v>
      </c>
      <c r="F136" s="122">
        <v>1274.77</v>
      </c>
    </row>
    <row r="137" spans="2:6">
      <c r="B137" s="120" t="s">
        <v>3775</v>
      </c>
      <c r="C137" s="120" t="s">
        <v>3779</v>
      </c>
      <c r="D137" s="120" t="s">
        <v>3780</v>
      </c>
      <c r="E137" s="222" t="s">
        <v>3781</v>
      </c>
      <c r="F137" s="122">
        <v>2038.94</v>
      </c>
    </row>
    <row r="138" spans="2:6">
      <c r="B138" s="120" t="s">
        <v>3775</v>
      </c>
      <c r="C138" s="120" t="s">
        <v>3782</v>
      </c>
      <c r="D138" s="120"/>
      <c r="E138" s="120">
        <v>2015</v>
      </c>
      <c r="F138" s="122">
        <v>1632</v>
      </c>
    </row>
    <row r="139" spans="2:6">
      <c r="B139" s="120" t="s">
        <v>3775</v>
      </c>
      <c r="C139" s="120" t="s">
        <v>3783</v>
      </c>
      <c r="D139" s="120"/>
      <c r="E139" s="120">
        <v>2017</v>
      </c>
      <c r="F139" s="122">
        <v>4000</v>
      </c>
    </row>
    <row r="142" spans="2:6">
      <c r="B142" s="131" t="s">
        <v>229</v>
      </c>
    </row>
    <row r="143" spans="2:6">
      <c r="B143" s="132" t="s">
        <v>233</v>
      </c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B1:H179"/>
  <sheetViews>
    <sheetView showGridLines="0" zoomScale="70" zoomScaleNormal="70" workbookViewId="0">
      <selection activeCell="G176" sqref="B6:G176"/>
    </sheetView>
  </sheetViews>
  <sheetFormatPr defaultRowHeight="12.75"/>
  <cols>
    <col min="1" max="1" width="9.140625" style="77"/>
    <col min="2" max="2" width="24.7109375" style="77" customWidth="1"/>
    <col min="3" max="6" width="12.7109375" style="77" customWidth="1"/>
    <col min="7" max="7" width="12.7109375" style="51" customWidth="1"/>
    <col min="8" max="8" width="35.28515625" style="77" hidden="1" customWidth="1"/>
    <col min="9" max="16384" width="9.140625" style="77"/>
  </cols>
  <sheetData>
    <row r="1" spans="2:8" ht="15" customHeight="1"/>
    <row r="2" spans="2:8" ht="15" customHeight="1">
      <c r="B2" s="78" t="s">
        <v>1490</v>
      </c>
    </row>
    <row r="3" spans="2:8" ht="15" customHeight="1">
      <c r="B3" s="377" t="s">
        <v>188</v>
      </c>
      <c r="C3" s="377" t="s">
        <v>84</v>
      </c>
      <c r="D3" s="377"/>
      <c r="E3" s="377"/>
      <c r="F3" s="377"/>
      <c r="G3" s="377"/>
      <c r="H3" s="387" t="s">
        <v>3034</v>
      </c>
    </row>
    <row r="4" spans="2:8" ht="15" customHeight="1">
      <c r="B4" s="377"/>
      <c r="C4" s="88" t="s">
        <v>32</v>
      </c>
      <c r="D4" s="88" t="s">
        <v>16</v>
      </c>
      <c r="E4" s="88" t="s">
        <v>6</v>
      </c>
      <c r="F4" s="88" t="s">
        <v>21</v>
      </c>
      <c r="G4" s="175" t="s">
        <v>3</v>
      </c>
      <c r="H4" s="387"/>
    </row>
    <row r="5" spans="2:8" ht="15" customHeight="1">
      <c r="B5" s="80" t="s">
        <v>1487</v>
      </c>
      <c r="C5" s="82">
        <v>0</v>
      </c>
      <c r="D5" s="82">
        <v>1777</v>
      </c>
      <c r="E5" s="82">
        <v>0</v>
      </c>
      <c r="F5" s="82">
        <v>0</v>
      </c>
      <c r="G5" s="123">
        <f>SUM(C5:F5)</f>
        <v>1777</v>
      </c>
      <c r="H5" s="120"/>
    </row>
    <row r="6" spans="2:8" ht="15" customHeight="1">
      <c r="B6" s="80" t="s">
        <v>1488</v>
      </c>
      <c r="C6" s="82">
        <v>0</v>
      </c>
      <c r="D6" s="82">
        <v>1722</v>
      </c>
      <c r="E6" s="82">
        <v>0</v>
      </c>
      <c r="F6" s="82">
        <v>0</v>
      </c>
      <c r="G6" s="123">
        <f>SUM(C6:F6)</f>
        <v>1722</v>
      </c>
      <c r="H6" s="120"/>
    </row>
    <row r="7" spans="2:8" ht="15" customHeight="1">
      <c r="B7" s="80" t="s">
        <v>1498</v>
      </c>
      <c r="C7" s="82">
        <v>0</v>
      </c>
      <c r="D7" s="82">
        <v>0</v>
      </c>
      <c r="E7" s="82">
        <f>813*11.6</f>
        <v>9430.7999999999993</v>
      </c>
      <c r="F7" s="82">
        <v>0</v>
      </c>
      <c r="G7" s="123">
        <f t="shared" ref="G7:G36" si="0">SUM(C7:F7)</f>
        <v>9430.7999999999993</v>
      </c>
      <c r="H7" s="120"/>
    </row>
    <row r="8" spans="2:8" ht="15" customHeight="1">
      <c r="B8" s="80" t="s">
        <v>1499</v>
      </c>
      <c r="C8" s="82">
        <v>0</v>
      </c>
      <c r="D8" s="82">
        <v>0</v>
      </c>
      <c r="E8" s="82">
        <f>88*11.6</f>
        <v>1020.8</v>
      </c>
      <c r="F8" s="82">
        <v>0</v>
      </c>
      <c r="G8" s="123">
        <f t="shared" si="0"/>
        <v>1020.8</v>
      </c>
      <c r="H8" s="120"/>
    </row>
    <row r="9" spans="2:8" ht="15" customHeight="1">
      <c r="B9" s="80" t="s">
        <v>1512</v>
      </c>
      <c r="C9" s="82">
        <v>0</v>
      </c>
      <c r="D9" s="82">
        <v>0</v>
      </c>
      <c r="E9" s="82">
        <f>10165.1/0.9</f>
        <v>11294.555555555557</v>
      </c>
      <c r="F9" s="82">
        <v>0</v>
      </c>
      <c r="G9" s="123">
        <f t="shared" si="0"/>
        <v>11294.555555555557</v>
      </c>
      <c r="H9" s="120"/>
    </row>
    <row r="10" spans="2:8" ht="15" customHeight="1">
      <c r="B10" s="118" t="s">
        <v>2845</v>
      </c>
      <c r="C10" s="82">
        <v>0</v>
      </c>
      <c r="D10" s="82">
        <v>2450.9</v>
      </c>
      <c r="E10" s="82">
        <v>0</v>
      </c>
      <c r="F10" s="82">
        <v>0</v>
      </c>
      <c r="G10" s="123">
        <f t="shared" si="0"/>
        <v>2450.9</v>
      </c>
      <c r="H10" s="120"/>
    </row>
    <row r="11" spans="2:8" ht="15" customHeight="1">
      <c r="B11" s="83" t="s">
        <v>2850</v>
      </c>
      <c r="C11" s="82">
        <v>0</v>
      </c>
      <c r="D11" s="82">
        <v>0</v>
      </c>
      <c r="E11" s="82">
        <v>0</v>
      </c>
      <c r="F11" s="82">
        <v>0</v>
      </c>
      <c r="G11" s="123">
        <f t="shared" si="0"/>
        <v>0</v>
      </c>
      <c r="H11" s="120"/>
    </row>
    <row r="12" spans="2:8" ht="15" customHeight="1">
      <c r="B12" s="83" t="s">
        <v>2888</v>
      </c>
      <c r="C12" s="121">
        <v>0</v>
      </c>
      <c r="D12" s="121">
        <v>9901</v>
      </c>
      <c r="E12" s="121">
        <v>0</v>
      </c>
      <c r="F12" s="121">
        <v>0</v>
      </c>
      <c r="G12" s="123">
        <f t="shared" si="0"/>
        <v>9901</v>
      </c>
      <c r="H12" s="120"/>
    </row>
    <row r="13" spans="2:8" ht="15" customHeight="1">
      <c r="B13" s="83" t="s">
        <v>2887</v>
      </c>
      <c r="C13" s="121">
        <v>0</v>
      </c>
      <c r="D13" s="121">
        <v>3613</v>
      </c>
      <c r="E13" s="121">
        <v>0</v>
      </c>
      <c r="F13" s="121">
        <v>0</v>
      </c>
      <c r="G13" s="123">
        <f t="shared" si="0"/>
        <v>3613</v>
      </c>
      <c r="H13" s="120"/>
    </row>
    <row r="14" spans="2:8" ht="15" customHeight="1">
      <c r="B14" s="83" t="s">
        <v>2889</v>
      </c>
      <c r="C14" s="121">
        <v>0</v>
      </c>
      <c r="D14" s="121">
        <v>14556</v>
      </c>
      <c r="E14" s="121">
        <v>0</v>
      </c>
      <c r="F14" s="121">
        <v>0</v>
      </c>
      <c r="G14" s="123">
        <f t="shared" si="0"/>
        <v>14556</v>
      </c>
      <c r="H14" s="120"/>
    </row>
    <row r="15" spans="2:8" ht="15" customHeight="1">
      <c r="B15" s="83" t="s">
        <v>2890</v>
      </c>
      <c r="C15" s="121">
        <v>0</v>
      </c>
      <c r="D15" s="121">
        <v>4304</v>
      </c>
      <c r="E15" s="121">
        <v>0</v>
      </c>
      <c r="F15" s="121">
        <v>0</v>
      </c>
      <c r="G15" s="123">
        <f t="shared" si="0"/>
        <v>4304</v>
      </c>
      <c r="H15" s="120"/>
    </row>
    <row r="16" spans="2:8" ht="15" customHeight="1">
      <c r="B16" s="83" t="s">
        <v>2898</v>
      </c>
      <c r="C16" s="121">
        <v>0</v>
      </c>
      <c r="D16" s="121">
        <v>3485</v>
      </c>
      <c r="E16" s="121">
        <v>0</v>
      </c>
      <c r="F16" s="121">
        <v>0</v>
      </c>
      <c r="G16" s="123">
        <f t="shared" si="0"/>
        <v>3485</v>
      </c>
      <c r="H16" s="120"/>
    </row>
    <row r="17" spans="2:8" ht="15" customHeight="1">
      <c r="B17" s="83" t="s">
        <v>2899</v>
      </c>
      <c r="C17" s="121">
        <v>0</v>
      </c>
      <c r="D17" s="121">
        <v>3140</v>
      </c>
      <c r="E17" s="121">
        <v>0</v>
      </c>
      <c r="F17" s="121">
        <v>0</v>
      </c>
      <c r="G17" s="123">
        <f t="shared" si="0"/>
        <v>3140</v>
      </c>
      <c r="H17" s="120"/>
    </row>
    <row r="18" spans="2:8" ht="15" customHeight="1">
      <c r="B18" s="83" t="s">
        <v>2891</v>
      </c>
      <c r="C18" s="121">
        <v>0</v>
      </c>
      <c r="D18" s="121">
        <v>8687</v>
      </c>
      <c r="E18" s="121">
        <v>0</v>
      </c>
      <c r="F18" s="121">
        <v>0</v>
      </c>
      <c r="G18" s="123">
        <f t="shared" si="0"/>
        <v>8687</v>
      </c>
      <c r="H18" s="120"/>
    </row>
    <row r="19" spans="2:8" ht="15" customHeight="1">
      <c r="B19" s="83" t="s">
        <v>2892</v>
      </c>
      <c r="C19" s="121">
        <v>0</v>
      </c>
      <c r="D19" s="121">
        <v>20132</v>
      </c>
      <c r="E19" s="121">
        <v>0</v>
      </c>
      <c r="F19" s="121">
        <v>0</v>
      </c>
      <c r="G19" s="123">
        <f t="shared" si="0"/>
        <v>20132</v>
      </c>
      <c r="H19" s="120"/>
    </row>
    <row r="20" spans="2:8">
      <c r="B20" s="83" t="s">
        <v>2894</v>
      </c>
      <c r="C20" s="121">
        <v>0</v>
      </c>
      <c r="D20" s="121">
        <v>3360</v>
      </c>
      <c r="E20" s="121">
        <v>0</v>
      </c>
      <c r="F20" s="121">
        <v>0</v>
      </c>
      <c r="G20" s="123">
        <f t="shared" si="0"/>
        <v>3360</v>
      </c>
      <c r="H20" s="120"/>
    </row>
    <row r="21" spans="2:8">
      <c r="B21" s="83" t="s">
        <v>2893</v>
      </c>
      <c r="C21" s="121">
        <v>0</v>
      </c>
      <c r="D21" s="121">
        <v>5004</v>
      </c>
      <c r="E21" s="121">
        <v>0</v>
      </c>
      <c r="F21" s="121">
        <v>0</v>
      </c>
      <c r="G21" s="123">
        <f t="shared" si="0"/>
        <v>5004</v>
      </c>
      <c r="H21" s="120"/>
    </row>
    <row r="22" spans="2:8">
      <c r="B22" s="83" t="s">
        <v>2895</v>
      </c>
      <c r="C22" s="121">
        <v>0</v>
      </c>
      <c r="D22" s="121">
        <v>21273</v>
      </c>
      <c r="E22" s="121">
        <v>0</v>
      </c>
      <c r="F22" s="121">
        <v>0</v>
      </c>
      <c r="G22" s="123">
        <f t="shared" si="0"/>
        <v>21273</v>
      </c>
      <c r="H22" s="120"/>
    </row>
    <row r="23" spans="2:8">
      <c r="B23" s="83" t="s">
        <v>2896</v>
      </c>
      <c r="C23" s="121">
        <v>1274</v>
      </c>
      <c r="D23" s="121">
        <v>0</v>
      </c>
      <c r="E23" s="121">
        <v>0</v>
      </c>
      <c r="F23" s="121">
        <v>0</v>
      </c>
      <c r="G23" s="123">
        <f t="shared" si="0"/>
        <v>1274</v>
      </c>
      <c r="H23" s="120"/>
    </row>
    <row r="24" spans="2:8">
      <c r="B24" s="83" t="s">
        <v>2897</v>
      </c>
      <c r="C24" s="121">
        <v>0</v>
      </c>
      <c r="D24" s="121">
        <v>1060</v>
      </c>
      <c r="E24" s="121">
        <v>0</v>
      </c>
      <c r="F24" s="121">
        <v>0</v>
      </c>
      <c r="G24" s="123">
        <f t="shared" si="0"/>
        <v>1060</v>
      </c>
      <c r="H24" s="120"/>
    </row>
    <row r="25" spans="2:8" s="117" customFormat="1">
      <c r="B25" s="118" t="s">
        <v>2905</v>
      </c>
      <c r="C25" s="121">
        <v>10850</v>
      </c>
      <c r="D25" s="121">
        <v>0</v>
      </c>
      <c r="E25" s="121">
        <v>0</v>
      </c>
      <c r="F25" s="121">
        <v>0</v>
      </c>
      <c r="G25" s="123">
        <f t="shared" si="0"/>
        <v>10850</v>
      </c>
      <c r="H25" s="120"/>
    </row>
    <row r="26" spans="2:8" s="117" customFormat="1">
      <c r="B26" s="120" t="s">
        <v>2928</v>
      </c>
      <c r="C26" s="121">
        <v>0</v>
      </c>
      <c r="D26" s="121">
        <v>28930</v>
      </c>
      <c r="E26" s="121">
        <v>0</v>
      </c>
      <c r="F26" s="121">
        <v>0</v>
      </c>
      <c r="G26" s="123">
        <f t="shared" si="0"/>
        <v>28930</v>
      </c>
      <c r="H26" s="120"/>
    </row>
    <row r="27" spans="2:8" s="117" customFormat="1">
      <c r="B27" s="120" t="s">
        <v>2929</v>
      </c>
      <c r="C27" s="121">
        <v>0</v>
      </c>
      <c r="D27" s="121">
        <v>5714</v>
      </c>
      <c r="E27" s="121">
        <v>0</v>
      </c>
      <c r="F27" s="121">
        <v>0</v>
      </c>
      <c r="G27" s="123">
        <f t="shared" si="0"/>
        <v>5714</v>
      </c>
      <c r="H27" s="120"/>
    </row>
    <row r="28" spans="2:8" s="117" customFormat="1">
      <c r="B28" s="120" t="s">
        <v>2930</v>
      </c>
      <c r="C28" s="121">
        <v>0</v>
      </c>
      <c r="D28" s="121">
        <v>3141</v>
      </c>
      <c r="E28" s="121">
        <v>0</v>
      </c>
      <c r="F28" s="121">
        <v>0</v>
      </c>
      <c r="G28" s="123">
        <f t="shared" si="0"/>
        <v>3141</v>
      </c>
      <c r="H28" s="120"/>
    </row>
    <row r="29" spans="2:8" s="117" customFormat="1">
      <c r="B29" s="120" t="s">
        <v>2931</v>
      </c>
      <c r="C29" s="121">
        <v>0</v>
      </c>
      <c r="D29" s="121">
        <v>12391</v>
      </c>
      <c r="E29" s="121">
        <v>0</v>
      </c>
      <c r="F29" s="121">
        <v>0</v>
      </c>
      <c r="G29" s="123">
        <f t="shared" si="0"/>
        <v>12391</v>
      </c>
      <c r="H29" s="120"/>
    </row>
    <row r="30" spans="2:8" s="117" customFormat="1">
      <c r="B30" s="120" t="s">
        <v>2932</v>
      </c>
      <c r="C30" s="121">
        <v>0</v>
      </c>
      <c r="D30" s="121">
        <v>1907</v>
      </c>
      <c r="E30" s="121">
        <v>0</v>
      </c>
      <c r="F30" s="121">
        <v>0</v>
      </c>
      <c r="G30" s="123">
        <f t="shared" si="0"/>
        <v>1907</v>
      </c>
      <c r="H30" s="120"/>
    </row>
    <row r="31" spans="2:8" s="117" customFormat="1">
      <c r="B31" s="120" t="s">
        <v>2933</v>
      </c>
      <c r="C31" s="121">
        <v>0</v>
      </c>
      <c r="D31" s="121">
        <v>2463</v>
      </c>
      <c r="E31" s="121">
        <v>0</v>
      </c>
      <c r="F31" s="121">
        <v>0</v>
      </c>
      <c r="G31" s="123">
        <f t="shared" si="0"/>
        <v>2463</v>
      </c>
      <c r="H31" s="120"/>
    </row>
    <row r="32" spans="2:8" s="117" customFormat="1">
      <c r="B32" s="120" t="s">
        <v>2934</v>
      </c>
      <c r="C32" s="121">
        <v>0</v>
      </c>
      <c r="D32" s="121">
        <v>2051</v>
      </c>
      <c r="E32" s="121">
        <v>0</v>
      </c>
      <c r="F32" s="121">
        <v>0</v>
      </c>
      <c r="G32" s="123">
        <f t="shared" si="0"/>
        <v>2051</v>
      </c>
      <c r="H32" s="120"/>
    </row>
    <row r="33" spans="2:8" s="117" customFormat="1">
      <c r="B33" s="120" t="s">
        <v>2948</v>
      </c>
      <c r="C33" s="121">
        <v>0</v>
      </c>
      <c r="D33" s="121">
        <v>34701</v>
      </c>
      <c r="E33" s="121">
        <v>0</v>
      </c>
      <c r="F33" s="121">
        <v>0</v>
      </c>
      <c r="G33" s="123">
        <f t="shared" si="0"/>
        <v>34701</v>
      </c>
      <c r="H33" s="120"/>
    </row>
    <row r="34" spans="2:8" s="117" customFormat="1">
      <c r="B34" s="120" t="s">
        <v>2961</v>
      </c>
      <c r="C34" s="121">
        <v>0</v>
      </c>
      <c r="D34" s="121">
        <v>9054</v>
      </c>
      <c r="E34" s="121">
        <v>0</v>
      </c>
      <c r="F34" s="121">
        <v>0</v>
      </c>
      <c r="G34" s="123">
        <f t="shared" si="0"/>
        <v>9054</v>
      </c>
      <c r="H34" s="120"/>
    </row>
    <row r="35" spans="2:8" s="117" customFormat="1">
      <c r="B35" s="120" t="s">
        <v>2962</v>
      </c>
      <c r="C35" s="121">
        <v>0</v>
      </c>
      <c r="D35" s="121">
        <v>1807.2</v>
      </c>
      <c r="E35" s="121">
        <v>0</v>
      </c>
      <c r="F35" s="121">
        <v>0</v>
      </c>
      <c r="G35" s="123">
        <f t="shared" si="0"/>
        <v>1807.2</v>
      </c>
      <c r="H35" s="120"/>
    </row>
    <row r="36" spans="2:8" s="117" customFormat="1">
      <c r="B36" s="120" t="s">
        <v>2963</v>
      </c>
      <c r="C36" s="121">
        <v>0</v>
      </c>
      <c r="D36" s="121">
        <v>8568</v>
      </c>
      <c r="E36" s="121">
        <v>0</v>
      </c>
      <c r="F36" s="121">
        <v>0</v>
      </c>
      <c r="G36" s="123">
        <f t="shared" si="0"/>
        <v>8568</v>
      </c>
      <c r="H36" s="120"/>
    </row>
    <row r="37" spans="2:8" s="117" customFormat="1">
      <c r="B37" s="118" t="s">
        <v>2973</v>
      </c>
      <c r="C37" s="121">
        <v>0</v>
      </c>
      <c r="D37" s="121">
        <v>2481.65</v>
      </c>
      <c r="E37" s="121">
        <v>0</v>
      </c>
      <c r="F37" s="121">
        <v>0</v>
      </c>
      <c r="G37" s="123">
        <f t="shared" ref="G37:G39" si="1">SUM(C37:F37)</f>
        <v>2481.65</v>
      </c>
      <c r="H37" s="120"/>
    </row>
    <row r="38" spans="2:8" s="117" customFormat="1">
      <c r="B38" s="118" t="s">
        <v>2974</v>
      </c>
      <c r="C38" s="121">
        <v>0</v>
      </c>
      <c r="D38" s="121">
        <v>1829.5</v>
      </c>
      <c r="E38" s="121">
        <v>0</v>
      </c>
      <c r="F38" s="121">
        <v>0</v>
      </c>
      <c r="G38" s="123">
        <f t="shared" si="1"/>
        <v>1829.5</v>
      </c>
      <c r="H38" s="120"/>
    </row>
    <row r="39" spans="2:8" s="117" customFormat="1">
      <c r="B39" s="118" t="s">
        <v>2975</v>
      </c>
      <c r="C39" s="121">
        <v>0</v>
      </c>
      <c r="D39" s="121">
        <v>1994.11</v>
      </c>
      <c r="E39" s="121">
        <v>0</v>
      </c>
      <c r="F39" s="121">
        <v>0</v>
      </c>
      <c r="G39" s="123">
        <f t="shared" si="1"/>
        <v>1994.11</v>
      </c>
      <c r="H39" s="120"/>
    </row>
    <row r="40" spans="2:8" s="117" customFormat="1">
      <c r="B40" s="120" t="s">
        <v>2997</v>
      </c>
      <c r="C40" s="121">
        <v>0</v>
      </c>
      <c r="D40" s="121">
        <v>24066</v>
      </c>
      <c r="E40" s="121">
        <v>0</v>
      </c>
      <c r="F40" s="121">
        <v>0</v>
      </c>
      <c r="G40" s="123">
        <f t="shared" ref="G40:G61" si="2">SUM(C40:F40)</f>
        <v>24066</v>
      </c>
      <c r="H40" s="120"/>
    </row>
    <row r="41" spans="2:8" s="117" customFormat="1">
      <c r="B41" s="120" t="s">
        <v>2998</v>
      </c>
      <c r="C41" s="121">
        <v>0</v>
      </c>
      <c r="D41" s="121">
        <v>4430</v>
      </c>
      <c r="E41" s="121">
        <v>0</v>
      </c>
      <c r="F41" s="121">
        <v>0</v>
      </c>
      <c r="G41" s="123">
        <f t="shared" si="2"/>
        <v>4430</v>
      </c>
      <c r="H41" s="120"/>
    </row>
    <row r="42" spans="2:8" s="117" customFormat="1">
      <c r="B42" s="120" t="s">
        <v>3000</v>
      </c>
      <c r="C42" s="121">
        <v>0</v>
      </c>
      <c r="D42" s="121">
        <v>1753</v>
      </c>
      <c r="E42" s="121">
        <v>0</v>
      </c>
      <c r="F42" s="121">
        <v>0</v>
      </c>
      <c r="G42" s="123">
        <f t="shared" si="2"/>
        <v>1753</v>
      </c>
      <c r="H42" s="120"/>
    </row>
    <row r="43" spans="2:8" s="117" customFormat="1">
      <c r="B43" s="120" t="s">
        <v>3002</v>
      </c>
      <c r="C43" s="121">
        <v>0</v>
      </c>
      <c r="D43" s="121">
        <v>9003</v>
      </c>
      <c r="E43" s="121">
        <v>0</v>
      </c>
      <c r="F43" s="121">
        <v>0</v>
      </c>
      <c r="G43" s="123">
        <f t="shared" si="2"/>
        <v>9003</v>
      </c>
      <c r="H43" s="120"/>
    </row>
    <row r="44" spans="2:8" s="117" customFormat="1">
      <c r="B44" s="120" t="s">
        <v>3008</v>
      </c>
      <c r="C44" s="121">
        <v>0</v>
      </c>
      <c r="D44" s="121">
        <v>0</v>
      </c>
      <c r="E44" s="121">
        <v>0</v>
      </c>
      <c r="F44" s="121">
        <v>0</v>
      </c>
      <c r="G44" s="123">
        <f t="shared" si="2"/>
        <v>0</v>
      </c>
      <c r="H44" s="120"/>
    </row>
    <row r="45" spans="2:8" s="117" customFormat="1">
      <c r="B45" s="120" t="s">
        <v>3010</v>
      </c>
      <c r="C45" s="121">
        <v>0</v>
      </c>
      <c r="D45" s="121">
        <v>12668.39</v>
      </c>
      <c r="E45" s="121">
        <v>0</v>
      </c>
      <c r="F45" s="121">
        <v>0</v>
      </c>
      <c r="G45" s="123">
        <f t="shared" si="2"/>
        <v>12668.39</v>
      </c>
      <c r="H45" s="120"/>
    </row>
    <row r="46" spans="2:8" s="117" customFormat="1">
      <c r="B46" s="120" t="s">
        <v>3019</v>
      </c>
      <c r="C46" s="121">
        <v>0</v>
      </c>
      <c r="D46" s="121">
        <v>38000</v>
      </c>
      <c r="E46" s="121">
        <v>0</v>
      </c>
      <c r="F46" s="121">
        <v>0</v>
      </c>
      <c r="G46" s="123">
        <f t="shared" si="2"/>
        <v>38000</v>
      </c>
      <c r="H46" s="120"/>
    </row>
    <row r="47" spans="2:8" s="117" customFormat="1">
      <c r="B47" s="120" t="s">
        <v>3027</v>
      </c>
      <c r="C47" s="165">
        <v>0</v>
      </c>
      <c r="D47" s="165">
        <v>0</v>
      </c>
      <c r="E47" s="165">
        <v>0</v>
      </c>
      <c r="F47" s="165">
        <v>0</v>
      </c>
      <c r="G47" s="123">
        <f t="shared" si="2"/>
        <v>0</v>
      </c>
      <c r="H47" s="120" t="s">
        <v>11</v>
      </c>
    </row>
    <row r="48" spans="2:8" s="117" customFormat="1">
      <c r="B48" s="120" t="s">
        <v>3028</v>
      </c>
      <c r="C48" s="165">
        <v>0</v>
      </c>
      <c r="D48" s="165">
        <v>0</v>
      </c>
      <c r="E48" s="165">
        <v>0</v>
      </c>
      <c r="F48" s="165">
        <v>2333754</v>
      </c>
      <c r="G48" s="123">
        <f t="shared" si="2"/>
        <v>2333754</v>
      </c>
      <c r="H48" s="120" t="s">
        <v>11</v>
      </c>
    </row>
    <row r="49" spans="2:8" s="117" customFormat="1">
      <c r="B49" s="120" t="s">
        <v>3029</v>
      </c>
      <c r="C49" s="165">
        <v>0</v>
      </c>
      <c r="D49" s="165">
        <v>0</v>
      </c>
      <c r="E49" s="165">
        <v>0</v>
      </c>
      <c r="F49" s="165">
        <v>352528</v>
      </c>
      <c r="G49" s="123">
        <f t="shared" si="2"/>
        <v>352528</v>
      </c>
      <c r="H49" s="120" t="s">
        <v>11</v>
      </c>
    </row>
    <row r="50" spans="2:8" s="117" customFormat="1">
      <c r="B50" s="120" t="s">
        <v>3030</v>
      </c>
      <c r="C50" s="165">
        <v>0</v>
      </c>
      <c r="D50" s="165">
        <v>0</v>
      </c>
      <c r="E50" s="165">
        <v>0</v>
      </c>
      <c r="F50" s="165">
        <v>221475</v>
      </c>
      <c r="G50" s="123">
        <f t="shared" si="2"/>
        <v>221475</v>
      </c>
      <c r="H50" s="120" t="s">
        <v>11</v>
      </c>
    </row>
    <row r="51" spans="2:8" s="117" customFormat="1">
      <c r="B51" s="120" t="s">
        <v>3032</v>
      </c>
      <c r="C51" s="165">
        <v>0</v>
      </c>
      <c r="D51" s="165">
        <v>0</v>
      </c>
      <c r="E51" s="165">
        <v>0</v>
      </c>
      <c r="F51" s="165">
        <v>42900</v>
      </c>
      <c r="G51" s="123">
        <f t="shared" si="2"/>
        <v>42900</v>
      </c>
      <c r="H51" s="120" t="s">
        <v>11</v>
      </c>
    </row>
    <row r="52" spans="2:8" s="117" customFormat="1">
      <c r="B52" s="118" t="s">
        <v>3039</v>
      </c>
      <c r="C52" s="121">
        <v>0</v>
      </c>
      <c r="D52" s="121">
        <v>1099</v>
      </c>
      <c r="E52" s="121">
        <v>0</v>
      </c>
      <c r="F52" s="121">
        <v>0</v>
      </c>
      <c r="G52" s="123">
        <f t="shared" si="2"/>
        <v>1099</v>
      </c>
      <c r="H52" s="120"/>
    </row>
    <row r="53" spans="2:8" s="117" customFormat="1">
      <c r="B53" s="118" t="s">
        <v>3040</v>
      </c>
      <c r="C53" s="121">
        <v>0</v>
      </c>
      <c r="D53" s="121">
        <v>1014</v>
      </c>
      <c r="E53" s="121">
        <v>0</v>
      </c>
      <c r="F53" s="121">
        <v>0</v>
      </c>
      <c r="G53" s="123">
        <f t="shared" si="2"/>
        <v>1014</v>
      </c>
      <c r="H53" s="120"/>
    </row>
    <row r="54" spans="2:8" s="117" customFormat="1">
      <c r="B54" s="118" t="s">
        <v>3043</v>
      </c>
      <c r="C54" s="121">
        <v>0</v>
      </c>
      <c r="D54" s="121">
        <v>0</v>
      </c>
      <c r="E54" s="121">
        <v>0</v>
      </c>
      <c r="F54" s="121">
        <v>24557</v>
      </c>
      <c r="G54" s="123">
        <f t="shared" si="2"/>
        <v>24557</v>
      </c>
      <c r="H54" s="120"/>
    </row>
    <row r="55" spans="2:8" s="117" customFormat="1">
      <c r="B55" s="120" t="s">
        <v>3048</v>
      </c>
      <c r="C55" s="121">
        <v>0</v>
      </c>
      <c r="D55" s="121">
        <v>19778</v>
      </c>
      <c r="E55" s="121">
        <v>0</v>
      </c>
      <c r="F55" s="85">
        <v>160107</v>
      </c>
      <c r="G55" s="123">
        <f t="shared" si="2"/>
        <v>179885</v>
      </c>
      <c r="H55" s="120" t="s">
        <v>74</v>
      </c>
    </row>
    <row r="56" spans="2:8" s="117" customFormat="1">
      <c r="B56" s="120" t="s">
        <v>3055</v>
      </c>
      <c r="C56" s="121">
        <v>0</v>
      </c>
      <c r="D56" s="121">
        <v>14525</v>
      </c>
      <c r="E56" s="121">
        <v>0</v>
      </c>
      <c r="F56" s="121">
        <v>0</v>
      </c>
      <c r="G56" s="123">
        <f t="shared" si="2"/>
        <v>14525</v>
      </c>
      <c r="H56" s="120"/>
    </row>
    <row r="57" spans="2:8" s="117" customFormat="1">
      <c r="B57" s="120" t="s">
        <v>3068</v>
      </c>
      <c r="C57" s="121">
        <v>12996529</v>
      </c>
      <c r="D57" s="121">
        <v>0</v>
      </c>
      <c r="E57" s="121">
        <v>0</v>
      </c>
      <c r="F57" s="121">
        <v>19060</v>
      </c>
      <c r="G57" s="123">
        <f t="shared" si="2"/>
        <v>13015589</v>
      </c>
      <c r="H57" s="120"/>
    </row>
    <row r="58" spans="2:8" s="117" customFormat="1">
      <c r="B58" s="120" t="s">
        <v>3069</v>
      </c>
      <c r="C58" s="121">
        <v>14732239</v>
      </c>
      <c r="D58" s="121">
        <v>0</v>
      </c>
      <c r="E58" s="121">
        <v>0</v>
      </c>
      <c r="F58" s="121">
        <v>124082</v>
      </c>
      <c r="G58" s="123">
        <f t="shared" si="2"/>
        <v>14856321</v>
      </c>
      <c r="H58" s="120"/>
    </row>
    <row r="59" spans="2:8" s="117" customFormat="1">
      <c r="B59" s="120" t="s">
        <v>3067</v>
      </c>
      <c r="C59" s="121">
        <v>18328291</v>
      </c>
      <c r="D59" s="121">
        <v>0</v>
      </c>
      <c r="E59" s="121">
        <v>0</v>
      </c>
      <c r="F59" s="121">
        <v>21235</v>
      </c>
      <c r="G59" s="123">
        <f t="shared" si="2"/>
        <v>18349526</v>
      </c>
      <c r="H59" s="120"/>
    </row>
    <row r="60" spans="2:8" s="117" customFormat="1">
      <c r="B60" s="120" t="s">
        <v>3077</v>
      </c>
      <c r="C60" s="121">
        <v>2105308</v>
      </c>
      <c r="D60" s="121">
        <v>117085</v>
      </c>
      <c r="E60" s="121">
        <v>0</v>
      </c>
      <c r="F60" s="121">
        <v>0</v>
      </c>
      <c r="G60" s="123">
        <f t="shared" si="2"/>
        <v>2222393</v>
      </c>
      <c r="H60" s="120"/>
    </row>
    <row r="61" spans="2:8" s="117" customFormat="1">
      <c r="B61" s="120" t="s">
        <v>3078</v>
      </c>
      <c r="C61" s="121">
        <v>0</v>
      </c>
      <c r="D61" s="121">
        <v>0</v>
      </c>
      <c r="E61" s="121">
        <v>0</v>
      </c>
      <c r="F61" s="121">
        <v>0</v>
      </c>
      <c r="G61" s="123">
        <f t="shared" si="2"/>
        <v>0</v>
      </c>
      <c r="H61" s="120" t="s">
        <v>11</v>
      </c>
    </row>
    <row r="62" spans="2:8" s="117" customFormat="1">
      <c r="B62" s="120" t="s">
        <v>3119</v>
      </c>
      <c r="C62" s="121">
        <v>0</v>
      </c>
      <c r="D62" s="121">
        <v>4220</v>
      </c>
      <c r="E62" s="121">
        <v>0</v>
      </c>
      <c r="F62" s="121">
        <v>0</v>
      </c>
      <c r="G62" s="123">
        <f t="shared" ref="G62:G70" si="3">SUM(C62:F62)</f>
        <v>4220</v>
      </c>
      <c r="H62" s="120"/>
    </row>
    <row r="63" spans="2:8" s="117" customFormat="1">
      <c r="B63" s="120" t="s">
        <v>3115</v>
      </c>
      <c r="C63" s="121">
        <v>0</v>
      </c>
      <c r="D63" s="121">
        <v>5850</v>
      </c>
      <c r="E63" s="121">
        <v>0</v>
      </c>
      <c r="F63" s="121">
        <v>0</v>
      </c>
      <c r="G63" s="123">
        <f t="shared" si="3"/>
        <v>5850</v>
      </c>
      <c r="H63" s="120"/>
    </row>
    <row r="64" spans="2:8" s="117" customFormat="1">
      <c r="B64" s="120" t="s">
        <v>3111</v>
      </c>
      <c r="C64" s="121">
        <v>0</v>
      </c>
      <c r="D64" s="121">
        <v>2754</v>
      </c>
      <c r="E64" s="121">
        <v>0</v>
      </c>
      <c r="F64" s="121">
        <v>0</v>
      </c>
      <c r="G64" s="123">
        <f t="shared" si="3"/>
        <v>2754</v>
      </c>
      <c r="H64" s="120"/>
    </row>
    <row r="65" spans="2:8" s="117" customFormat="1">
      <c r="B65" s="120" t="s">
        <v>3113</v>
      </c>
      <c r="C65" s="121">
        <v>0</v>
      </c>
      <c r="D65" s="121">
        <v>2470</v>
      </c>
      <c r="E65" s="121">
        <v>0</v>
      </c>
      <c r="F65" s="121">
        <v>0</v>
      </c>
      <c r="G65" s="123">
        <f t="shared" si="3"/>
        <v>2470</v>
      </c>
      <c r="H65" s="120"/>
    </row>
    <row r="66" spans="2:8" s="117" customFormat="1">
      <c r="B66" s="120" t="s">
        <v>3117</v>
      </c>
      <c r="C66" s="121">
        <v>0</v>
      </c>
      <c r="D66" s="121">
        <v>2631</v>
      </c>
      <c r="E66" s="121">
        <v>0</v>
      </c>
      <c r="F66" s="121">
        <v>0</v>
      </c>
      <c r="G66" s="123">
        <f t="shared" si="3"/>
        <v>2631</v>
      </c>
      <c r="H66" s="120"/>
    </row>
    <row r="67" spans="2:8" s="117" customFormat="1">
      <c r="B67" s="120" t="s">
        <v>3163</v>
      </c>
      <c r="C67" s="121">
        <v>0</v>
      </c>
      <c r="D67" s="121">
        <v>0</v>
      </c>
      <c r="E67" s="121">
        <v>687038</v>
      </c>
      <c r="F67" s="121">
        <v>0</v>
      </c>
      <c r="G67" s="123">
        <f t="shared" si="3"/>
        <v>687038</v>
      </c>
      <c r="H67" s="120"/>
    </row>
    <row r="68" spans="2:8" s="117" customFormat="1">
      <c r="B68" s="120" t="s">
        <v>3178</v>
      </c>
      <c r="C68" s="121">
        <v>0</v>
      </c>
      <c r="D68" s="121">
        <v>7520</v>
      </c>
      <c r="E68" s="121">
        <v>0</v>
      </c>
      <c r="F68" s="121">
        <v>0</v>
      </c>
      <c r="G68" s="123">
        <f t="shared" si="3"/>
        <v>7520</v>
      </c>
      <c r="H68" s="120"/>
    </row>
    <row r="69" spans="2:8" s="117" customFormat="1">
      <c r="B69" s="120" t="s">
        <v>3179</v>
      </c>
      <c r="C69" s="121">
        <v>0</v>
      </c>
      <c r="D69" s="121">
        <v>4024</v>
      </c>
      <c r="E69" s="121">
        <v>0</v>
      </c>
      <c r="F69" s="121">
        <v>0</v>
      </c>
      <c r="G69" s="123">
        <f t="shared" si="3"/>
        <v>4024</v>
      </c>
      <c r="H69" s="120"/>
    </row>
    <row r="70" spans="2:8" s="117" customFormat="1">
      <c r="B70" s="120" t="s">
        <v>3180</v>
      </c>
      <c r="C70" s="121">
        <v>0</v>
      </c>
      <c r="D70" s="121">
        <v>1403</v>
      </c>
      <c r="E70" s="121">
        <v>0</v>
      </c>
      <c r="F70" s="121">
        <v>0</v>
      </c>
      <c r="G70" s="123">
        <f t="shared" si="3"/>
        <v>1403</v>
      </c>
      <c r="H70" s="120"/>
    </row>
    <row r="71" spans="2:8" s="117" customFormat="1">
      <c r="B71" s="120" t="s">
        <v>3189</v>
      </c>
      <c r="C71" s="121">
        <v>0</v>
      </c>
      <c r="D71" s="121">
        <v>10929</v>
      </c>
      <c r="E71" s="121">
        <v>0</v>
      </c>
      <c r="F71" s="121">
        <v>0</v>
      </c>
      <c r="G71" s="123">
        <f t="shared" ref="G71:G102" si="4">SUM(C71:F71)</f>
        <v>10929</v>
      </c>
      <c r="H71" s="120"/>
    </row>
    <row r="72" spans="2:8" s="117" customFormat="1">
      <c r="B72" s="120" t="s">
        <v>3190</v>
      </c>
      <c r="C72" s="121">
        <v>0</v>
      </c>
      <c r="D72" s="121">
        <v>20049.5</v>
      </c>
      <c r="E72" s="121">
        <v>0</v>
      </c>
      <c r="F72" s="121">
        <v>0</v>
      </c>
      <c r="G72" s="123">
        <f t="shared" si="4"/>
        <v>20049.5</v>
      </c>
      <c r="H72" s="120"/>
    </row>
    <row r="73" spans="2:8" s="117" customFormat="1">
      <c r="B73" s="120" t="s">
        <v>3214</v>
      </c>
      <c r="C73" s="121">
        <v>1333172</v>
      </c>
      <c r="D73" s="121">
        <v>11968</v>
      </c>
      <c r="E73" s="121">
        <v>11412</v>
      </c>
      <c r="F73" s="121">
        <v>0</v>
      </c>
      <c r="G73" s="123">
        <f t="shared" si="4"/>
        <v>1356552</v>
      </c>
      <c r="H73" s="120"/>
    </row>
    <row r="74" spans="2:8" s="117" customFormat="1">
      <c r="B74" s="120" t="s">
        <v>3215</v>
      </c>
      <c r="C74" s="121">
        <v>0</v>
      </c>
      <c r="D74" s="121">
        <v>6754</v>
      </c>
      <c r="E74" s="121">
        <v>0</v>
      </c>
      <c r="F74" s="121">
        <v>0</v>
      </c>
      <c r="G74" s="123">
        <f t="shared" si="4"/>
        <v>6754</v>
      </c>
      <c r="H74" s="120"/>
    </row>
    <row r="75" spans="2:8" s="117" customFormat="1">
      <c r="B75" s="177" t="s">
        <v>3216</v>
      </c>
      <c r="C75" s="121">
        <v>0</v>
      </c>
      <c r="D75" s="121">
        <v>32561</v>
      </c>
      <c r="E75" s="121">
        <v>26061</v>
      </c>
      <c r="F75" s="121">
        <v>0</v>
      </c>
      <c r="G75" s="123">
        <f t="shared" si="4"/>
        <v>58622</v>
      </c>
      <c r="H75" s="120"/>
    </row>
    <row r="76" spans="2:8" s="117" customFormat="1">
      <c r="B76" s="177" t="s">
        <v>3217</v>
      </c>
      <c r="C76" s="121">
        <v>0</v>
      </c>
      <c r="D76" s="121">
        <v>8273</v>
      </c>
      <c r="E76" s="121">
        <v>0</v>
      </c>
      <c r="F76" s="121">
        <v>0</v>
      </c>
      <c r="G76" s="123">
        <f t="shared" si="4"/>
        <v>8273</v>
      </c>
      <c r="H76" s="120"/>
    </row>
    <row r="77" spans="2:8" s="117" customFormat="1">
      <c r="B77" s="177" t="s">
        <v>3218</v>
      </c>
      <c r="C77" s="121">
        <v>0</v>
      </c>
      <c r="D77" s="121">
        <v>971</v>
      </c>
      <c r="E77" s="121">
        <v>0</v>
      </c>
      <c r="F77" s="121">
        <v>0</v>
      </c>
      <c r="G77" s="123">
        <f t="shared" si="4"/>
        <v>971</v>
      </c>
      <c r="H77" s="120"/>
    </row>
    <row r="78" spans="2:8" s="117" customFormat="1">
      <c r="B78" s="177" t="s">
        <v>3219</v>
      </c>
      <c r="C78" s="121">
        <v>0</v>
      </c>
      <c r="D78" s="121">
        <v>4779</v>
      </c>
      <c r="E78" s="121">
        <v>0</v>
      </c>
      <c r="F78" s="121">
        <v>0</v>
      </c>
      <c r="G78" s="123">
        <f t="shared" si="4"/>
        <v>4779</v>
      </c>
      <c r="H78" s="120"/>
    </row>
    <row r="79" spans="2:8" s="117" customFormat="1">
      <c r="B79" s="177" t="s">
        <v>3220</v>
      </c>
      <c r="C79" s="121">
        <v>0</v>
      </c>
      <c r="D79" s="121">
        <v>4503</v>
      </c>
      <c r="E79" s="121">
        <v>0</v>
      </c>
      <c r="F79" s="121">
        <v>0</v>
      </c>
      <c r="G79" s="123">
        <f t="shared" si="4"/>
        <v>4503</v>
      </c>
      <c r="H79" s="120"/>
    </row>
    <row r="80" spans="2:8" s="117" customFormat="1">
      <c r="B80" s="177" t="s">
        <v>3221</v>
      </c>
      <c r="C80" s="121">
        <v>0</v>
      </c>
      <c r="D80" s="121">
        <v>1490</v>
      </c>
      <c r="E80" s="121">
        <v>0</v>
      </c>
      <c r="F80" s="121">
        <v>0</v>
      </c>
      <c r="G80" s="123">
        <f t="shared" si="4"/>
        <v>1490</v>
      </c>
      <c r="H80" s="120"/>
    </row>
    <row r="81" spans="2:8" s="117" customFormat="1">
      <c r="B81" s="177" t="s">
        <v>3223</v>
      </c>
      <c r="C81" s="121">
        <v>0</v>
      </c>
      <c r="D81" s="121">
        <v>1406</v>
      </c>
      <c r="E81" s="121">
        <v>0</v>
      </c>
      <c r="F81" s="121">
        <v>0</v>
      </c>
      <c r="G81" s="123">
        <f t="shared" si="4"/>
        <v>1406</v>
      </c>
      <c r="H81" s="120"/>
    </row>
    <row r="82" spans="2:8" s="117" customFormat="1">
      <c r="B82" s="177" t="s">
        <v>3222</v>
      </c>
      <c r="C82" s="121">
        <v>0</v>
      </c>
      <c r="D82" s="121">
        <v>1510</v>
      </c>
      <c r="E82" s="121">
        <v>0</v>
      </c>
      <c r="F82" s="121">
        <v>0</v>
      </c>
      <c r="G82" s="123">
        <f t="shared" si="4"/>
        <v>1510</v>
      </c>
      <c r="H82" s="120"/>
    </row>
    <row r="83" spans="2:8" s="117" customFormat="1">
      <c r="B83" s="177" t="s">
        <v>3224</v>
      </c>
      <c r="C83" s="121">
        <v>0</v>
      </c>
      <c r="D83" s="121">
        <v>934</v>
      </c>
      <c r="E83" s="121">
        <v>0</v>
      </c>
      <c r="F83" s="121">
        <v>0</v>
      </c>
      <c r="G83" s="123">
        <f t="shared" si="4"/>
        <v>934</v>
      </c>
      <c r="H83" s="120"/>
    </row>
    <row r="84" spans="2:8" s="117" customFormat="1">
      <c r="B84" s="177" t="s">
        <v>3225</v>
      </c>
      <c r="C84" s="121">
        <v>0</v>
      </c>
      <c r="D84" s="121">
        <v>678</v>
      </c>
      <c r="E84" s="121">
        <v>0</v>
      </c>
      <c r="F84" s="121">
        <v>0</v>
      </c>
      <c r="G84" s="123">
        <f t="shared" si="4"/>
        <v>678</v>
      </c>
      <c r="H84" s="120"/>
    </row>
    <row r="85" spans="2:8" s="117" customFormat="1">
      <c r="B85" s="120" t="s">
        <v>3250</v>
      </c>
      <c r="C85" s="121">
        <v>0</v>
      </c>
      <c r="D85" s="121">
        <v>5831833</v>
      </c>
      <c r="E85" s="121">
        <v>0</v>
      </c>
      <c r="F85" s="121">
        <v>969467</v>
      </c>
      <c r="G85" s="123">
        <f t="shared" si="4"/>
        <v>6801300</v>
      </c>
      <c r="H85" s="120"/>
    </row>
    <row r="86" spans="2:8" s="117" customFormat="1">
      <c r="B86" s="177" t="s">
        <v>3265</v>
      </c>
      <c r="C86" s="121">
        <v>0</v>
      </c>
      <c r="D86" s="155">
        <v>124737.37</v>
      </c>
      <c r="E86" s="121">
        <v>0</v>
      </c>
      <c r="F86" s="155">
        <v>0</v>
      </c>
      <c r="G86" s="123">
        <f t="shared" si="4"/>
        <v>124737.37</v>
      </c>
      <c r="H86" s="120"/>
    </row>
    <row r="87" spans="2:8" s="117" customFormat="1">
      <c r="B87" s="177" t="s">
        <v>3279</v>
      </c>
      <c r="C87" s="121">
        <v>0</v>
      </c>
      <c r="D87" s="121">
        <v>51276</v>
      </c>
      <c r="E87" s="121">
        <v>0</v>
      </c>
      <c r="F87" s="121">
        <v>0</v>
      </c>
      <c r="G87" s="123">
        <f t="shared" si="4"/>
        <v>51276</v>
      </c>
      <c r="H87" s="120"/>
    </row>
    <row r="88" spans="2:8" s="117" customFormat="1">
      <c r="B88" s="120" t="s">
        <v>3285</v>
      </c>
      <c r="C88" s="121">
        <v>0</v>
      </c>
      <c r="D88" s="121">
        <v>36556</v>
      </c>
      <c r="E88" s="121">
        <v>0</v>
      </c>
      <c r="F88" s="121">
        <v>0</v>
      </c>
      <c r="G88" s="123">
        <f t="shared" si="4"/>
        <v>36556</v>
      </c>
      <c r="H88" s="120"/>
    </row>
    <row r="89" spans="2:8" s="117" customFormat="1">
      <c r="B89" s="120" t="s">
        <v>3317</v>
      </c>
      <c r="C89" s="121">
        <v>0</v>
      </c>
      <c r="D89" s="121">
        <v>4445</v>
      </c>
      <c r="E89" s="121">
        <v>0</v>
      </c>
      <c r="F89" s="121">
        <v>0</v>
      </c>
      <c r="G89" s="123">
        <f t="shared" si="4"/>
        <v>4445</v>
      </c>
      <c r="H89" s="120"/>
    </row>
    <row r="90" spans="2:8" s="117" customFormat="1">
      <c r="B90" s="120" t="s">
        <v>3318</v>
      </c>
      <c r="C90" s="121">
        <v>0</v>
      </c>
      <c r="D90" s="121">
        <v>3218</v>
      </c>
      <c r="E90" s="121">
        <v>0</v>
      </c>
      <c r="F90" s="121">
        <v>0</v>
      </c>
      <c r="G90" s="123">
        <f t="shared" si="4"/>
        <v>3218</v>
      </c>
      <c r="H90" s="120"/>
    </row>
    <row r="91" spans="2:8" s="117" customFormat="1">
      <c r="B91" s="120" t="s">
        <v>3319</v>
      </c>
      <c r="C91" s="121">
        <v>0</v>
      </c>
      <c r="D91" s="121">
        <v>12347</v>
      </c>
      <c r="E91" s="121">
        <v>51449</v>
      </c>
      <c r="F91" s="121">
        <v>0</v>
      </c>
      <c r="G91" s="123">
        <f t="shared" si="4"/>
        <v>63796</v>
      </c>
      <c r="H91" s="120"/>
    </row>
    <row r="92" spans="2:8" s="117" customFormat="1">
      <c r="B92" s="120" t="s">
        <v>3320</v>
      </c>
      <c r="C92" s="121">
        <v>0</v>
      </c>
      <c r="D92" s="121">
        <v>15500</v>
      </c>
      <c r="E92" s="121">
        <v>0</v>
      </c>
      <c r="F92" s="121">
        <v>0</v>
      </c>
      <c r="G92" s="123">
        <f t="shared" si="4"/>
        <v>15500</v>
      </c>
      <c r="H92" s="120"/>
    </row>
    <row r="93" spans="2:8" s="117" customFormat="1">
      <c r="B93" s="120" t="s">
        <v>3321</v>
      </c>
      <c r="C93" s="121">
        <v>0</v>
      </c>
      <c r="D93" s="121">
        <v>20558</v>
      </c>
      <c r="E93" s="121">
        <v>0</v>
      </c>
      <c r="F93" s="121">
        <v>0</v>
      </c>
      <c r="G93" s="123">
        <f t="shared" si="4"/>
        <v>20558</v>
      </c>
      <c r="H93" s="120"/>
    </row>
    <row r="94" spans="2:8" s="117" customFormat="1">
      <c r="B94" s="120" t="s">
        <v>3322</v>
      </c>
      <c r="C94" s="121">
        <v>0</v>
      </c>
      <c r="D94" s="121">
        <v>15439</v>
      </c>
      <c r="E94" s="121">
        <v>0</v>
      </c>
      <c r="F94" s="121">
        <v>0</v>
      </c>
      <c r="G94" s="123">
        <f t="shared" si="4"/>
        <v>15439</v>
      </c>
      <c r="H94" s="120"/>
    </row>
    <row r="95" spans="2:8" s="117" customFormat="1">
      <c r="B95" s="120" t="s">
        <v>3323</v>
      </c>
      <c r="C95" s="121">
        <v>0</v>
      </c>
      <c r="D95" s="121">
        <v>15354</v>
      </c>
      <c r="E95" s="121">
        <v>0</v>
      </c>
      <c r="F95" s="121">
        <v>0</v>
      </c>
      <c r="G95" s="123">
        <f t="shared" si="4"/>
        <v>15354</v>
      </c>
      <c r="H95" s="120"/>
    </row>
    <row r="96" spans="2:8" s="117" customFormat="1">
      <c r="B96" s="120" t="s">
        <v>3324</v>
      </c>
      <c r="C96" s="121">
        <v>0</v>
      </c>
      <c r="D96" s="121">
        <v>97718</v>
      </c>
      <c r="E96" s="121">
        <v>0</v>
      </c>
      <c r="F96" s="121">
        <v>0</v>
      </c>
      <c r="G96" s="123">
        <f t="shared" si="4"/>
        <v>97718</v>
      </c>
      <c r="H96" s="120"/>
    </row>
    <row r="97" spans="2:8" s="117" customFormat="1">
      <c r="B97" s="120" t="s">
        <v>3325</v>
      </c>
      <c r="C97" s="121">
        <v>0</v>
      </c>
      <c r="D97" s="121">
        <v>3655</v>
      </c>
      <c r="E97" s="121">
        <v>0</v>
      </c>
      <c r="F97" s="121">
        <v>0</v>
      </c>
      <c r="G97" s="123">
        <f t="shared" si="4"/>
        <v>3655</v>
      </c>
      <c r="H97" s="120"/>
    </row>
    <row r="98" spans="2:8" s="117" customFormat="1">
      <c r="B98" s="120" t="s">
        <v>3334</v>
      </c>
      <c r="C98" s="121">
        <v>0</v>
      </c>
      <c r="D98" s="121">
        <v>69027</v>
      </c>
      <c r="E98" s="121">
        <v>0</v>
      </c>
      <c r="F98" s="121">
        <v>0</v>
      </c>
      <c r="G98" s="123">
        <f t="shared" si="4"/>
        <v>69027</v>
      </c>
      <c r="H98" s="120"/>
    </row>
    <row r="99" spans="2:8" s="117" customFormat="1">
      <c r="B99" s="120" t="s">
        <v>3335</v>
      </c>
      <c r="C99" s="121">
        <v>0</v>
      </c>
      <c r="D99" s="121">
        <v>8408</v>
      </c>
      <c r="E99" s="121">
        <v>0</v>
      </c>
      <c r="F99" s="121">
        <v>0</v>
      </c>
      <c r="G99" s="123">
        <f t="shared" si="4"/>
        <v>8408</v>
      </c>
      <c r="H99" s="120"/>
    </row>
    <row r="100" spans="2:8" s="117" customFormat="1">
      <c r="B100" s="120" t="s">
        <v>3344</v>
      </c>
      <c r="C100" s="121">
        <v>0</v>
      </c>
      <c r="D100" s="121">
        <v>129765</v>
      </c>
      <c r="E100" s="121">
        <v>0</v>
      </c>
      <c r="F100" s="121">
        <v>0</v>
      </c>
      <c r="G100" s="123">
        <f t="shared" si="4"/>
        <v>129765</v>
      </c>
      <c r="H100" s="120"/>
    </row>
    <row r="101" spans="2:8" s="117" customFormat="1">
      <c r="B101" s="120" t="s">
        <v>3345</v>
      </c>
      <c r="C101" s="121">
        <v>0</v>
      </c>
      <c r="D101" s="121">
        <v>9376.9</v>
      </c>
      <c r="E101" s="121">
        <v>0</v>
      </c>
      <c r="F101" s="121">
        <v>0</v>
      </c>
      <c r="G101" s="123">
        <f t="shared" si="4"/>
        <v>9376.9</v>
      </c>
      <c r="H101" s="120"/>
    </row>
    <row r="102" spans="2:8" s="117" customFormat="1">
      <c r="B102" s="120" t="s">
        <v>3353</v>
      </c>
      <c r="C102" s="155">
        <v>21023604</v>
      </c>
      <c r="D102" s="155">
        <v>9995</v>
      </c>
      <c r="E102" s="155">
        <v>0</v>
      </c>
      <c r="F102" s="155">
        <v>15581</v>
      </c>
      <c r="G102" s="123">
        <f t="shared" si="4"/>
        <v>21049180</v>
      </c>
      <c r="H102" s="120"/>
    </row>
    <row r="103" spans="2:8" s="117" customFormat="1">
      <c r="B103" s="120" t="s">
        <v>3395</v>
      </c>
      <c r="C103" s="121">
        <v>0</v>
      </c>
      <c r="D103" s="121">
        <v>122016</v>
      </c>
      <c r="E103" s="155">
        <v>0</v>
      </c>
      <c r="F103" s="121">
        <v>0</v>
      </c>
      <c r="G103" s="123">
        <f>SUM(C103:F103)</f>
        <v>122016</v>
      </c>
      <c r="H103" s="120"/>
    </row>
    <row r="104" spans="2:8" s="117" customFormat="1">
      <c r="B104" s="120" t="s">
        <v>3403</v>
      </c>
      <c r="C104" s="121">
        <v>0</v>
      </c>
      <c r="D104" s="121">
        <v>0</v>
      </c>
      <c r="E104" s="121">
        <v>0</v>
      </c>
      <c r="F104" s="121">
        <f>9400/0.89</f>
        <v>10561.797752808989</v>
      </c>
      <c r="G104" s="123">
        <f>SUM(C104:F104)</f>
        <v>10561.797752808989</v>
      </c>
      <c r="H104" s="120" t="s">
        <v>7</v>
      </c>
    </row>
    <row r="105" spans="2:8" s="117" customFormat="1">
      <c r="B105" s="120" t="s">
        <v>3407</v>
      </c>
      <c r="C105" s="121">
        <v>0</v>
      </c>
      <c r="D105" s="121">
        <v>0</v>
      </c>
      <c r="E105" s="121">
        <v>0</v>
      </c>
      <c r="F105" s="121">
        <f>18000/0.89</f>
        <v>20224.719101123595</v>
      </c>
      <c r="G105" s="123">
        <f>SUM(C105:F105)</f>
        <v>20224.719101123595</v>
      </c>
      <c r="H105" s="120" t="s">
        <v>7</v>
      </c>
    </row>
    <row r="106" spans="2:8" s="117" customFormat="1">
      <c r="B106" s="120" t="s">
        <v>3411</v>
      </c>
      <c r="C106" s="121">
        <v>0</v>
      </c>
      <c r="D106" s="121">
        <v>44640</v>
      </c>
      <c r="E106" s="121">
        <v>0</v>
      </c>
      <c r="F106" s="121">
        <v>0</v>
      </c>
      <c r="G106" s="123">
        <f>SUM(C106:F106)</f>
        <v>44640</v>
      </c>
      <c r="H106" s="120"/>
    </row>
    <row r="107" spans="2:8" s="117" customFormat="1">
      <c r="B107" s="120" t="s">
        <v>3416</v>
      </c>
      <c r="C107" s="121">
        <v>0</v>
      </c>
      <c r="D107" s="121">
        <v>0</v>
      </c>
      <c r="E107" s="121">
        <v>34560</v>
      </c>
      <c r="F107" s="121">
        <v>113702.39999999999</v>
      </c>
      <c r="G107" s="123">
        <f>SUM(C107:F107)</f>
        <v>148262.39999999999</v>
      </c>
      <c r="H107" s="120"/>
    </row>
    <row r="108" spans="2:8" s="117" customFormat="1">
      <c r="B108" s="120" t="s">
        <v>3427</v>
      </c>
      <c r="C108" s="121">
        <v>0</v>
      </c>
      <c r="D108" s="121">
        <v>3838</v>
      </c>
      <c r="E108" s="121">
        <v>0</v>
      </c>
      <c r="F108" s="121">
        <v>0</v>
      </c>
      <c r="G108" s="123">
        <f t="shared" ref="G108:G110" si="5">SUM(C108:F108)</f>
        <v>3838</v>
      </c>
      <c r="H108" s="120"/>
    </row>
    <row r="109" spans="2:8" s="117" customFormat="1">
      <c r="B109" s="120" t="s">
        <v>3428</v>
      </c>
      <c r="C109" s="121">
        <v>0</v>
      </c>
      <c r="D109" s="121">
        <v>951</v>
      </c>
      <c r="E109" s="121">
        <v>0</v>
      </c>
      <c r="F109" s="121">
        <v>0</v>
      </c>
      <c r="G109" s="123">
        <f t="shared" si="5"/>
        <v>951</v>
      </c>
      <c r="H109" s="120"/>
    </row>
    <row r="110" spans="2:8" s="117" customFormat="1">
      <c r="B110" s="120" t="s">
        <v>3429</v>
      </c>
      <c r="C110" s="121">
        <v>0</v>
      </c>
      <c r="D110" s="121">
        <v>2260</v>
      </c>
      <c r="E110" s="121">
        <v>0</v>
      </c>
      <c r="F110" s="121">
        <v>0</v>
      </c>
      <c r="G110" s="123">
        <f t="shared" si="5"/>
        <v>2260</v>
      </c>
      <c r="H110" s="120"/>
    </row>
    <row r="111" spans="2:8" s="117" customFormat="1">
      <c r="B111" s="120" t="s">
        <v>3460</v>
      </c>
      <c r="C111" s="121">
        <v>0</v>
      </c>
      <c r="D111" s="121">
        <v>7788</v>
      </c>
      <c r="E111" s="121">
        <v>0</v>
      </c>
      <c r="F111" s="121">
        <v>0</v>
      </c>
      <c r="G111" s="123">
        <f t="shared" ref="G111:G174" si="6">SUM(C111:F111)</f>
        <v>7788</v>
      </c>
      <c r="H111" s="120"/>
    </row>
    <row r="112" spans="2:8" s="117" customFormat="1">
      <c r="B112" s="120" t="s">
        <v>3458</v>
      </c>
      <c r="C112" s="121">
        <v>0</v>
      </c>
      <c r="D112" s="121">
        <v>7405</v>
      </c>
      <c r="E112" s="121">
        <v>0</v>
      </c>
      <c r="F112" s="121">
        <v>0</v>
      </c>
      <c r="G112" s="123">
        <f t="shared" si="6"/>
        <v>7405</v>
      </c>
      <c r="H112" s="120"/>
    </row>
    <row r="113" spans="2:8" s="117" customFormat="1">
      <c r="B113" s="120" t="s">
        <v>3461</v>
      </c>
      <c r="C113" s="121">
        <v>0</v>
      </c>
      <c r="D113" s="121">
        <v>565</v>
      </c>
      <c r="E113" s="121">
        <v>0</v>
      </c>
      <c r="F113" s="121">
        <v>0</v>
      </c>
      <c r="G113" s="123">
        <f t="shared" si="6"/>
        <v>565</v>
      </c>
      <c r="H113" s="120"/>
    </row>
    <row r="114" spans="2:8" s="117" customFormat="1">
      <c r="B114" s="120" t="s">
        <v>3462</v>
      </c>
      <c r="C114" s="121">
        <v>0</v>
      </c>
      <c r="D114" s="121">
        <v>1178</v>
      </c>
      <c r="E114" s="121">
        <v>0</v>
      </c>
      <c r="F114" s="121">
        <v>0</v>
      </c>
      <c r="G114" s="123">
        <f t="shared" si="6"/>
        <v>1178</v>
      </c>
      <c r="H114" s="120"/>
    </row>
    <row r="115" spans="2:8" s="117" customFormat="1">
      <c r="B115" s="120" t="s">
        <v>3464</v>
      </c>
      <c r="C115" s="121">
        <v>0</v>
      </c>
      <c r="D115" s="121">
        <v>65691</v>
      </c>
      <c r="E115" s="121">
        <v>0</v>
      </c>
      <c r="F115" s="121">
        <v>0</v>
      </c>
      <c r="G115" s="123">
        <f t="shared" si="6"/>
        <v>65691</v>
      </c>
      <c r="H115" s="120"/>
    </row>
    <row r="116" spans="2:8" s="117" customFormat="1">
      <c r="B116" s="120" t="s">
        <v>3465</v>
      </c>
      <c r="C116" s="121">
        <v>29807</v>
      </c>
      <c r="D116" s="121">
        <v>0</v>
      </c>
      <c r="E116" s="121">
        <v>0</v>
      </c>
      <c r="F116" s="121">
        <v>0</v>
      </c>
      <c r="G116" s="123">
        <f t="shared" si="6"/>
        <v>29807</v>
      </c>
      <c r="H116" s="120"/>
    </row>
    <row r="117" spans="2:8" s="117" customFormat="1">
      <c r="B117" s="120" t="s">
        <v>3459</v>
      </c>
      <c r="C117" s="121">
        <v>0</v>
      </c>
      <c r="D117" s="121">
        <v>8247</v>
      </c>
      <c r="E117" s="121">
        <v>0</v>
      </c>
      <c r="F117" s="121">
        <v>0</v>
      </c>
      <c r="G117" s="123">
        <f t="shared" si="6"/>
        <v>8247</v>
      </c>
      <c r="H117" s="120"/>
    </row>
    <row r="118" spans="2:8" s="117" customFormat="1">
      <c r="B118" s="120" t="s">
        <v>3473</v>
      </c>
      <c r="C118" s="121">
        <v>0</v>
      </c>
      <c r="D118" s="121">
        <v>12687</v>
      </c>
      <c r="E118" s="121">
        <v>0</v>
      </c>
      <c r="F118" s="121">
        <v>0</v>
      </c>
      <c r="G118" s="123">
        <f t="shared" si="6"/>
        <v>12687</v>
      </c>
      <c r="H118" s="120"/>
    </row>
    <row r="119" spans="2:8" s="117" customFormat="1">
      <c r="B119" s="120" t="s">
        <v>3490</v>
      </c>
      <c r="C119" s="121">
        <v>0</v>
      </c>
      <c r="D119" s="121">
        <v>0</v>
      </c>
      <c r="E119" s="121">
        <v>0</v>
      </c>
      <c r="F119" s="121">
        <v>0</v>
      </c>
      <c r="G119" s="123">
        <f t="shared" si="6"/>
        <v>0</v>
      </c>
      <c r="H119" s="120" t="s">
        <v>11</v>
      </c>
    </row>
    <row r="120" spans="2:8" s="117" customFormat="1">
      <c r="B120" s="120" t="s">
        <v>3495</v>
      </c>
      <c r="C120" s="121">
        <v>0</v>
      </c>
      <c r="D120" s="121">
        <v>0</v>
      </c>
      <c r="E120" s="121">
        <f>1372.343/0.89</f>
        <v>1541.9584269662921</v>
      </c>
      <c r="F120" s="121">
        <v>0</v>
      </c>
      <c r="G120" s="123">
        <f t="shared" si="6"/>
        <v>1541.9584269662921</v>
      </c>
      <c r="H120" s="120"/>
    </row>
    <row r="121" spans="2:8" s="117" customFormat="1">
      <c r="B121" s="120" t="s">
        <v>3501</v>
      </c>
      <c r="C121" s="121">
        <v>0</v>
      </c>
      <c r="D121" s="121">
        <v>2965</v>
      </c>
      <c r="E121" s="121">
        <v>0</v>
      </c>
      <c r="F121" s="121">
        <v>0</v>
      </c>
      <c r="G121" s="123">
        <f t="shared" si="6"/>
        <v>2965</v>
      </c>
      <c r="H121" s="120"/>
    </row>
    <row r="122" spans="2:8" s="117" customFormat="1">
      <c r="B122" s="120" t="s">
        <v>3511</v>
      </c>
      <c r="C122" s="121">
        <v>0</v>
      </c>
      <c r="D122" s="121">
        <v>15825.218999999999</v>
      </c>
      <c r="E122" s="121">
        <v>0</v>
      </c>
      <c r="F122" s="121">
        <v>0</v>
      </c>
      <c r="G122" s="123">
        <f t="shared" si="6"/>
        <v>15825.218999999999</v>
      </c>
      <c r="H122" s="120"/>
    </row>
    <row r="123" spans="2:8" s="117" customFormat="1">
      <c r="B123" s="120" t="s">
        <v>3512</v>
      </c>
      <c r="C123" s="121">
        <v>0</v>
      </c>
      <c r="D123" s="121">
        <v>13424.94</v>
      </c>
      <c r="E123" s="121">
        <v>0</v>
      </c>
      <c r="F123" s="121">
        <v>0</v>
      </c>
      <c r="G123" s="123">
        <f t="shared" si="6"/>
        <v>13424.94</v>
      </c>
      <c r="H123" s="120"/>
    </row>
    <row r="124" spans="2:8" s="117" customFormat="1">
      <c r="B124" s="120" t="s">
        <v>3513</v>
      </c>
      <c r="C124" s="121">
        <v>0</v>
      </c>
      <c r="D124" s="121">
        <v>4385.8040000000001</v>
      </c>
      <c r="E124" s="121">
        <v>0</v>
      </c>
      <c r="F124" s="121">
        <v>0</v>
      </c>
      <c r="G124" s="123">
        <f t="shared" si="6"/>
        <v>4385.8040000000001</v>
      </c>
      <c r="H124" s="120"/>
    </row>
    <row r="125" spans="2:8" s="117" customFormat="1">
      <c r="B125" s="120" t="s">
        <v>3514</v>
      </c>
      <c r="C125" s="121">
        <v>0</v>
      </c>
      <c r="D125" s="121">
        <v>4761.2110000000002</v>
      </c>
      <c r="E125" s="121">
        <v>0</v>
      </c>
      <c r="F125" s="121">
        <v>0</v>
      </c>
      <c r="G125" s="123">
        <f t="shared" si="6"/>
        <v>4761.2110000000002</v>
      </c>
      <c r="H125" s="120"/>
    </row>
    <row r="126" spans="2:8" s="117" customFormat="1">
      <c r="B126" s="211" t="s">
        <v>3519</v>
      </c>
      <c r="C126" s="121">
        <v>1594024.7</v>
      </c>
      <c r="D126" s="121">
        <v>91894</v>
      </c>
      <c r="E126" s="121">
        <v>0</v>
      </c>
      <c r="F126" s="121">
        <v>0</v>
      </c>
      <c r="G126" s="123">
        <f t="shared" si="6"/>
        <v>1685918.7</v>
      </c>
      <c r="H126" s="120"/>
    </row>
    <row r="127" spans="2:8" s="117" customFormat="1">
      <c r="B127" s="120" t="s">
        <v>3528</v>
      </c>
      <c r="C127" s="121">
        <v>0</v>
      </c>
      <c r="D127" s="121">
        <v>0</v>
      </c>
      <c r="E127" s="121">
        <v>0</v>
      </c>
      <c r="F127" s="121">
        <v>0</v>
      </c>
      <c r="G127" s="123">
        <f t="shared" si="6"/>
        <v>0</v>
      </c>
      <c r="H127" s="120" t="s">
        <v>3529</v>
      </c>
    </row>
    <row r="128" spans="2:8" s="117" customFormat="1">
      <c r="B128" s="120" t="s">
        <v>3541</v>
      </c>
      <c r="C128" s="121">
        <v>0</v>
      </c>
      <c r="D128" s="121">
        <v>0</v>
      </c>
      <c r="E128" s="121">
        <v>56876</v>
      </c>
      <c r="F128" s="121">
        <v>0</v>
      </c>
      <c r="G128" s="123">
        <f t="shared" si="6"/>
        <v>56876</v>
      </c>
      <c r="H128" s="120"/>
    </row>
    <row r="129" spans="2:8" s="117" customFormat="1">
      <c r="B129" s="120" t="s">
        <v>3542</v>
      </c>
      <c r="C129" s="121">
        <v>0</v>
      </c>
      <c r="D129" s="121">
        <v>0</v>
      </c>
      <c r="E129" s="121">
        <v>183770</v>
      </c>
      <c r="F129" s="121">
        <v>0</v>
      </c>
      <c r="G129" s="123">
        <f t="shared" si="6"/>
        <v>183770</v>
      </c>
      <c r="H129" s="120"/>
    </row>
    <row r="130" spans="2:8" s="117" customFormat="1">
      <c r="B130" s="120" t="s">
        <v>3543</v>
      </c>
      <c r="C130" s="121">
        <v>0</v>
      </c>
      <c r="D130" s="121">
        <v>28930</v>
      </c>
      <c r="E130" s="121">
        <v>0</v>
      </c>
      <c r="F130" s="121">
        <v>0</v>
      </c>
      <c r="G130" s="123">
        <f t="shared" si="6"/>
        <v>28930</v>
      </c>
      <c r="H130" s="120"/>
    </row>
    <row r="131" spans="2:8" s="117" customFormat="1">
      <c r="B131" s="120" t="s">
        <v>3544</v>
      </c>
      <c r="C131" s="121">
        <v>0</v>
      </c>
      <c r="D131" s="121">
        <v>5714</v>
      </c>
      <c r="E131" s="121">
        <v>0</v>
      </c>
      <c r="F131" s="121">
        <v>0</v>
      </c>
      <c r="G131" s="123">
        <f t="shared" si="6"/>
        <v>5714</v>
      </c>
      <c r="H131" s="120"/>
    </row>
    <row r="132" spans="2:8" s="117" customFormat="1">
      <c r="B132" s="120" t="s">
        <v>3545</v>
      </c>
      <c r="C132" s="121">
        <v>0</v>
      </c>
      <c r="D132" s="121">
        <v>3141</v>
      </c>
      <c r="E132" s="121">
        <v>0</v>
      </c>
      <c r="F132" s="121">
        <v>0</v>
      </c>
      <c r="G132" s="123">
        <f t="shared" si="6"/>
        <v>3141</v>
      </c>
      <c r="H132" s="120"/>
    </row>
    <row r="133" spans="2:8" s="117" customFormat="1">
      <c r="B133" s="120" t="s">
        <v>3546</v>
      </c>
      <c r="C133" s="121">
        <v>0</v>
      </c>
      <c r="D133" s="121">
        <v>12391</v>
      </c>
      <c r="E133" s="121">
        <v>0</v>
      </c>
      <c r="F133" s="121">
        <v>0</v>
      </c>
      <c r="G133" s="123">
        <f t="shared" si="6"/>
        <v>12391</v>
      </c>
      <c r="H133" s="120"/>
    </row>
    <row r="134" spans="2:8" s="117" customFormat="1">
      <c r="B134" s="120" t="s">
        <v>3547</v>
      </c>
      <c r="C134" s="121">
        <v>0</v>
      </c>
      <c r="D134" s="121">
        <v>1907</v>
      </c>
      <c r="E134" s="121">
        <v>0</v>
      </c>
      <c r="F134" s="121">
        <v>0</v>
      </c>
      <c r="G134" s="123">
        <f t="shared" si="6"/>
        <v>1907</v>
      </c>
      <c r="H134" s="120"/>
    </row>
    <row r="135" spans="2:8" s="117" customFormat="1">
      <c r="B135" s="120" t="s">
        <v>3548</v>
      </c>
      <c r="C135" s="121">
        <v>0</v>
      </c>
      <c r="D135" s="121">
        <v>2463</v>
      </c>
      <c r="E135" s="121">
        <v>0</v>
      </c>
      <c r="F135" s="121">
        <v>0</v>
      </c>
      <c r="G135" s="123">
        <f t="shared" si="6"/>
        <v>2463</v>
      </c>
      <c r="H135" s="120"/>
    </row>
    <row r="136" spans="2:8" s="117" customFormat="1">
      <c r="B136" s="120" t="s">
        <v>3549</v>
      </c>
      <c r="C136" s="121">
        <v>0</v>
      </c>
      <c r="D136" s="121">
        <v>2051</v>
      </c>
      <c r="E136" s="121">
        <v>0</v>
      </c>
      <c r="F136" s="121">
        <v>0</v>
      </c>
      <c r="G136" s="123">
        <f t="shared" si="6"/>
        <v>2051</v>
      </c>
      <c r="H136" s="120"/>
    </row>
    <row r="137" spans="2:8" s="117" customFormat="1">
      <c r="B137" s="120" t="s">
        <v>3558</v>
      </c>
      <c r="C137" s="121">
        <v>0</v>
      </c>
      <c r="D137" s="121">
        <v>4361</v>
      </c>
      <c r="E137" s="121">
        <v>0</v>
      </c>
      <c r="F137" s="121">
        <v>0</v>
      </c>
      <c r="G137" s="123">
        <f t="shared" ref="G137:G153" si="7">SUM(C137:F137)</f>
        <v>4361</v>
      </c>
      <c r="H137" s="120"/>
    </row>
    <row r="138" spans="2:8" s="117" customFormat="1">
      <c r="B138" s="120" t="s">
        <v>3559</v>
      </c>
      <c r="C138" s="121">
        <v>0</v>
      </c>
      <c r="D138" s="121">
        <v>9993</v>
      </c>
      <c r="E138" s="121">
        <v>0</v>
      </c>
      <c r="F138" s="121">
        <v>0</v>
      </c>
      <c r="G138" s="123">
        <f t="shared" si="7"/>
        <v>9993</v>
      </c>
      <c r="H138" s="120"/>
    </row>
    <row r="139" spans="2:8" s="117" customFormat="1">
      <c r="B139" s="120" t="s">
        <v>3560</v>
      </c>
      <c r="C139" s="121">
        <v>0</v>
      </c>
      <c r="D139" s="121">
        <v>2985</v>
      </c>
      <c r="E139" s="121">
        <v>0</v>
      </c>
      <c r="F139" s="121">
        <v>0</v>
      </c>
      <c r="G139" s="123">
        <f t="shared" si="7"/>
        <v>2985</v>
      </c>
      <c r="H139" s="120"/>
    </row>
    <row r="140" spans="2:8" s="117" customFormat="1">
      <c r="B140" s="120" t="s">
        <v>3597</v>
      </c>
      <c r="C140" s="121">
        <v>0</v>
      </c>
      <c r="D140" s="121">
        <v>2469.6</v>
      </c>
      <c r="E140" s="121">
        <v>0</v>
      </c>
      <c r="F140" s="121">
        <v>0</v>
      </c>
      <c r="G140" s="123">
        <f t="shared" si="7"/>
        <v>2469.6</v>
      </c>
      <c r="H140" s="120"/>
    </row>
    <row r="141" spans="2:8" s="117" customFormat="1">
      <c r="B141" s="120" t="s">
        <v>3601</v>
      </c>
      <c r="C141" s="121">
        <v>0</v>
      </c>
      <c r="D141" s="121">
        <v>1696.9</v>
      </c>
      <c r="E141" s="121">
        <v>0</v>
      </c>
      <c r="F141" s="121">
        <v>0</v>
      </c>
      <c r="G141" s="123">
        <f t="shared" si="7"/>
        <v>1696.9</v>
      </c>
      <c r="H141" s="120"/>
    </row>
    <row r="142" spans="2:8" s="117" customFormat="1">
      <c r="B142" s="120" t="s">
        <v>3598</v>
      </c>
      <c r="C142" s="121">
        <v>0</v>
      </c>
      <c r="D142" s="121">
        <v>3642.7</v>
      </c>
      <c r="E142" s="121">
        <v>0</v>
      </c>
      <c r="F142" s="121">
        <v>0</v>
      </c>
      <c r="G142" s="123">
        <f t="shared" si="7"/>
        <v>3642.7</v>
      </c>
      <c r="H142" s="120"/>
    </row>
    <row r="143" spans="2:8" s="117" customFormat="1">
      <c r="B143" s="120" t="s">
        <v>3602</v>
      </c>
      <c r="C143" s="121">
        <v>0</v>
      </c>
      <c r="D143" s="121">
        <v>608.4</v>
      </c>
      <c r="E143" s="121">
        <v>0</v>
      </c>
      <c r="F143" s="121">
        <v>0</v>
      </c>
      <c r="G143" s="123">
        <f t="shared" si="7"/>
        <v>608.4</v>
      </c>
      <c r="H143" s="120"/>
    </row>
    <row r="144" spans="2:8" s="117" customFormat="1">
      <c r="B144" s="120" t="s">
        <v>3599</v>
      </c>
      <c r="C144" s="121">
        <v>0</v>
      </c>
      <c r="D144" s="121">
        <v>0</v>
      </c>
      <c r="E144" s="121">
        <v>0</v>
      </c>
      <c r="F144" s="121">
        <v>0</v>
      </c>
      <c r="G144" s="123">
        <f t="shared" si="7"/>
        <v>0</v>
      </c>
      <c r="H144" s="120"/>
    </row>
    <row r="145" spans="2:8" s="117" customFormat="1">
      <c r="B145" s="120" t="s">
        <v>3600</v>
      </c>
      <c r="C145" s="121">
        <v>0</v>
      </c>
      <c r="D145" s="121">
        <v>3154.5</v>
      </c>
      <c r="E145" s="121">
        <v>0</v>
      </c>
      <c r="F145" s="121">
        <v>0</v>
      </c>
      <c r="G145" s="123">
        <f t="shared" si="7"/>
        <v>3154.5</v>
      </c>
      <c r="H145" s="120"/>
    </row>
    <row r="146" spans="2:8" s="117" customFormat="1">
      <c r="B146" s="120" t="s">
        <v>3603</v>
      </c>
      <c r="C146" s="121">
        <v>0</v>
      </c>
      <c r="D146" s="121">
        <v>27858</v>
      </c>
      <c r="E146" s="121">
        <v>0</v>
      </c>
      <c r="F146" s="121">
        <v>0</v>
      </c>
      <c r="G146" s="123">
        <f t="shared" si="7"/>
        <v>27858</v>
      </c>
      <c r="H146" s="120"/>
    </row>
    <row r="147" spans="2:8" s="117" customFormat="1">
      <c r="B147" s="120" t="s">
        <v>3604</v>
      </c>
      <c r="C147" s="121">
        <v>0</v>
      </c>
      <c r="D147" s="121">
        <v>3026.8</v>
      </c>
      <c r="E147" s="121">
        <v>0</v>
      </c>
      <c r="F147" s="121">
        <v>1631.9</v>
      </c>
      <c r="G147" s="123">
        <f t="shared" si="7"/>
        <v>4658.7000000000007</v>
      </c>
      <c r="H147" s="120"/>
    </row>
    <row r="148" spans="2:8" s="117" customFormat="1">
      <c r="B148" s="120" t="s">
        <v>3605</v>
      </c>
      <c r="C148" s="121">
        <v>0</v>
      </c>
      <c r="D148" s="121">
        <v>23171.599999999999</v>
      </c>
      <c r="E148" s="121">
        <v>0</v>
      </c>
      <c r="F148" s="121">
        <v>731.3</v>
      </c>
      <c r="G148" s="123">
        <f t="shared" si="7"/>
        <v>23902.899999999998</v>
      </c>
      <c r="H148" s="120"/>
    </row>
    <row r="149" spans="2:8" s="117" customFormat="1">
      <c r="B149" s="120" t="s">
        <v>3606</v>
      </c>
      <c r="C149" s="121">
        <v>670</v>
      </c>
      <c r="D149" s="121">
        <v>12480.4</v>
      </c>
      <c r="E149" s="121">
        <v>0</v>
      </c>
      <c r="F149" s="121">
        <v>0</v>
      </c>
      <c r="G149" s="123">
        <f t="shared" si="7"/>
        <v>13150.4</v>
      </c>
      <c r="H149" s="120"/>
    </row>
    <row r="150" spans="2:8" s="117" customFormat="1">
      <c r="B150" s="120" t="s">
        <v>3607</v>
      </c>
      <c r="C150" s="121">
        <v>0</v>
      </c>
      <c r="D150" s="121">
        <v>13617.5</v>
      </c>
      <c r="E150" s="121">
        <v>0</v>
      </c>
      <c r="F150" s="121">
        <v>0</v>
      </c>
      <c r="G150" s="123">
        <f t="shared" si="7"/>
        <v>13617.5</v>
      </c>
      <c r="H150" s="120"/>
    </row>
    <row r="151" spans="2:8" s="117" customFormat="1">
      <c r="B151" s="120" t="s">
        <v>3608</v>
      </c>
      <c r="C151" s="121">
        <v>0</v>
      </c>
      <c r="D151" s="121">
        <v>16637.900000000001</v>
      </c>
      <c r="E151" s="121">
        <v>0</v>
      </c>
      <c r="F151" s="121">
        <v>0</v>
      </c>
      <c r="G151" s="123">
        <f t="shared" si="7"/>
        <v>16637.900000000001</v>
      </c>
      <c r="H151" s="120"/>
    </row>
    <row r="152" spans="2:8" s="117" customFormat="1">
      <c r="B152" s="120" t="s">
        <v>3609</v>
      </c>
      <c r="C152" s="121">
        <v>0</v>
      </c>
      <c r="D152" s="121">
        <v>16930.400000000001</v>
      </c>
      <c r="E152" s="121">
        <v>0</v>
      </c>
      <c r="F152" s="121">
        <v>0</v>
      </c>
      <c r="G152" s="123">
        <f t="shared" si="7"/>
        <v>16930.400000000001</v>
      </c>
      <c r="H152" s="120"/>
    </row>
    <row r="153" spans="2:8" s="117" customFormat="1">
      <c r="B153" s="120" t="s">
        <v>3610</v>
      </c>
      <c r="C153" s="121">
        <v>0</v>
      </c>
      <c r="D153" s="121">
        <v>0</v>
      </c>
      <c r="E153" s="121">
        <v>0</v>
      </c>
      <c r="F153" s="121">
        <v>0</v>
      </c>
      <c r="G153" s="123">
        <f t="shared" si="7"/>
        <v>0</v>
      </c>
      <c r="H153" s="120"/>
    </row>
    <row r="154" spans="2:8" s="117" customFormat="1">
      <c r="B154" s="120" t="s">
        <v>3638</v>
      </c>
      <c r="C154" s="121">
        <v>0</v>
      </c>
      <c r="D154" s="121">
        <v>0</v>
      </c>
      <c r="E154" s="121">
        <v>1934</v>
      </c>
      <c r="F154" s="121">
        <v>41</v>
      </c>
      <c r="G154" s="123">
        <f t="shared" si="6"/>
        <v>1975</v>
      </c>
      <c r="H154" s="120"/>
    </row>
    <row r="155" spans="2:8" s="117" customFormat="1">
      <c r="B155" s="120" t="s">
        <v>3645</v>
      </c>
      <c r="C155" s="121">
        <v>0</v>
      </c>
      <c r="D155" s="121">
        <v>24611</v>
      </c>
      <c r="E155" s="121">
        <v>0</v>
      </c>
      <c r="F155" s="121">
        <v>0</v>
      </c>
      <c r="G155" s="123">
        <f t="shared" si="6"/>
        <v>24611</v>
      </c>
      <c r="H155" s="120"/>
    </row>
    <row r="156" spans="2:8" s="117" customFormat="1">
      <c r="B156" s="120" t="s">
        <v>3654</v>
      </c>
      <c r="C156" s="121">
        <v>0</v>
      </c>
      <c r="D156" s="121">
        <v>616</v>
      </c>
      <c r="E156" s="121">
        <v>0</v>
      </c>
      <c r="F156" s="121">
        <v>0</v>
      </c>
      <c r="G156" s="123">
        <f t="shared" si="6"/>
        <v>616</v>
      </c>
      <c r="H156" s="120"/>
    </row>
    <row r="157" spans="2:8" s="117" customFormat="1">
      <c r="B157" s="120" t="s">
        <v>3674</v>
      </c>
      <c r="C157" s="121">
        <v>0</v>
      </c>
      <c r="D157" s="121">
        <v>0</v>
      </c>
      <c r="E157" s="121">
        <v>0</v>
      </c>
      <c r="F157" s="121">
        <v>6673</v>
      </c>
      <c r="G157" s="123">
        <f t="shared" si="6"/>
        <v>6673</v>
      </c>
      <c r="H157" s="120"/>
    </row>
    <row r="158" spans="2:8" s="117" customFormat="1">
      <c r="B158" s="120" t="s">
        <v>3675</v>
      </c>
      <c r="C158" s="121">
        <v>199302</v>
      </c>
      <c r="D158" s="121">
        <v>0</v>
      </c>
      <c r="E158" s="121">
        <v>0</v>
      </c>
      <c r="F158" s="121">
        <v>0</v>
      </c>
      <c r="G158" s="123">
        <f t="shared" si="6"/>
        <v>199302</v>
      </c>
      <c r="H158" s="120"/>
    </row>
    <row r="159" spans="2:8" s="117" customFormat="1">
      <c r="B159" s="120" t="s">
        <v>3676</v>
      </c>
      <c r="C159" s="121">
        <v>0</v>
      </c>
      <c r="D159" s="121">
        <v>23621</v>
      </c>
      <c r="E159" s="121">
        <v>0</v>
      </c>
      <c r="F159" s="121">
        <v>0</v>
      </c>
      <c r="G159" s="123">
        <f t="shared" si="6"/>
        <v>23621</v>
      </c>
      <c r="H159" s="120"/>
    </row>
    <row r="160" spans="2:8" s="117" customFormat="1">
      <c r="B160" s="120" t="s">
        <v>3705</v>
      </c>
      <c r="C160" s="121">
        <v>0</v>
      </c>
      <c r="D160" s="121">
        <v>12389</v>
      </c>
      <c r="E160" s="121">
        <v>0</v>
      </c>
      <c r="F160" s="121">
        <v>0</v>
      </c>
      <c r="G160" s="123">
        <f t="shared" si="6"/>
        <v>12389</v>
      </c>
      <c r="H160" s="120"/>
    </row>
    <row r="161" spans="2:8" s="117" customFormat="1">
      <c r="B161" s="120" t="s">
        <v>3706</v>
      </c>
      <c r="C161" s="121">
        <v>0</v>
      </c>
      <c r="D161" s="121">
        <v>8109</v>
      </c>
      <c r="E161" s="121">
        <v>0</v>
      </c>
      <c r="F161" s="121">
        <v>0</v>
      </c>
      <c r="G161" s="123">
        <f t="shared" si="6"/>
        <v>8109</v>
      </c>
      <c r="H161" s="120"/>
    </row>
    <row r="162" spans="2:8" s="117" customFormat="1">
      <c r="B162" s="120" t="s">
        <v>3707</v>
      </c>
      <c r="C162" s="121">
        <v>0</v>
      </c>
      <c r="D162" s="121">
        <v>0</v>
      </c>
      <c r="E162" s="121">
        <v>0</v>
      </c>
      <c r="F162" s="121">
        <v>1831</v>
      </c>
      <c r="G162" s="123">
        <f t="shared" si="6"/>
        <v>1831</v>
      </c>
      <c r="H162" s="120"/>
    </row>
    <row r="163" spans="2:8" s="117" customFormat="1">
      <c r="B163" s="120" t="s">
        <v>3708</v>
      </c>
      <c r="C163" s="121">
        <v>0</v>
      </c>
      <c r="D163" s="121">
        <v>21013</v>
      </c>
      <c r="E163" s="121">
        <v>0</v>
      </c>
      <c r="F163" s="121">
        <v>0</v>
      </c>
      <c r="G163" s="123">
        <f t="shared" si="6"/>
        <v>21013</v>
      </c>
      <c r="H163" s="120"/>
    </row>
    <row r="164" spans="2:8" s="117" customFormat="1">
      <c r="B164" s="120" t="s">
        <v>3709</v>
      </c>
      <c r="C164" s="121">
        <v>0</v>
      </c>
      <c r="D164" s="121">
        <v>5481</v>
      </c>
      <c r="E164" s="121">
        <v>0</v>
      </c>
      <c r="F164" s="121">
        <v>0</v>
      </c>
      <c r="G164" s="123">
        <f t="shared" si="6"/>
        <v>5481</v>
      </c>
      <c r="H164" s="120"/>
    </row>
    <row r="165" spans="2:8" s="117" customFormat="1">
      <c r="B165" s="120" t="s">
        <v>3710</v>
      </c>
      <c r="C165" s="121">
        <v>0</v>
      </c>
      <c r="D165" s="121">
        <v>3518</v>
      </c>
      <c r="E165" s="121">
        <v>0</v>
      </c>
      <c r="F165" s="121">
        <v>0</v>
      </c>
      <c r="G165" s="123">
        <f t="shared" si="6"/>
        <v>3518</v>
      </c>
      <c r="H165" s="120"/>
    </row>
    <row r="166" spans="2:8" s="117" customFormat="1">
      <c r="B166" s="120" t="s">
        <v>3711</v>
      </c>
      <c r="C166" s="121">
        <v>0</v>
      </c>
      <c r="D166" s="121">
        <v>1514</v>
      </c>
      <c r="E166" s="121">
        <v>0</v>
      </c>
      <c r="F166" s="121">
        <v>0</v>
      </c>
      <c r="G166" s="123">
        <f t="shared" si="6"/>
        <v>1514</v>
      </c>
      <c r="H166" s="120"/>
    </row>
    <row r="167" spans="2:8" s="117" customFormat="1">
      <c r="B167" s="120" t="s">
        <v>3712</v>
      </c>
      <c r="C167" s="121">
        <v>0</v>
      </c>
      <c r="D167" s="121">
        <v>2523</v>
      </c>
      <c r="E167" s="121">
        <v>0</v>
      </c>
      <c r="F167" s="121">
        <v>0</v>
      </c>
      <c r="G167" s="123">
        <f t="shared" si="6"/>
        <v>2523</v>
      </c>
      <c r="H167" s="120"/>
    </row>
    <row r="168" spans="2:8" s="117" customFormat="1">
      <c r="B168" s="120" t="s">
        <v>3713</v>
      </c>
      <c r="C168" s="121">
        <v>0</v>
      </c>
      <c r="D168" s="121">
        <v>1094</v>
      </c>
      <c r="E168" s="121">
        <v>0</v>
      </c>
      <c r="F168" s="121">
        <v>0</v>
      </c>
      <c r="G168" s="123">
        <f t="shared" si="6"/>
        <v>1094</v>
      </c>
      <c r="H168" s="120"/>
    </row>
    <row r="169" spans="2:8" s="117" customFormat="1">
      <c r="B169" s="120" t="s">
        <v>3714</v>
      </c>
      <c r="C169" s="121">
        <v>0</v>
      </c>
      <c r="D169" s="121">
        <v>804</v>
      </c>
      <c r="E169" s="121">
        <v>0</v>
      </c>
      <c r="F169" s="121">
        <v>0</v>
      </c>
      <c r="G169" s="123">
        <f t="shared" si="6"/>
        <v>804</v>
      </c>
      <c r="H169" s="120"/>
    </row>
    <row r="170" spans="2:8" s="117" customFormat="1">
      <c r="B170" s="120" t="s">
        <v>3715</v>
      </c>
      <c r="C170" s="121">
        <v>0</v>
      </c>
      <c r="D170" s="121">
        <v>1467</v>
      </c>
      <c r="E170" s="121">
        <v>0</v>
      </c>
      <c r="F170" s="121">
        <v>0</v>
      </c>
      <c r="G170" s="123">
        <f t="shared" si="6"/>
        <v>1467</v>
      </c>
      <c r="H170" s="120"/>
    </row>
    <row r="171" spans="2:8" s="117" customFormat="1">
      <c r="B171" s="120" t="s">
        <v>3731</v>
      </c>
      <c r="C171" s="121">
        <v>0</v>
      </c>
      <c r="D171" s="212">
        <v>73663</v>
      </c>
      <c r="E171" s="121">
        <v>0</v>
      </c>
      <c r="F171" s="121">
        <v>0</v>
      </c>
      <c r="G171" s="123">
        <f t="shared" si="6"/>
        <v>73663</v>
      </c>
      <c r="H171" s="120"/>
    </row>
    <row r="172" spans="2:8" s="117" customFormat="1">
      <c r="B172" s="120" t="s">
        <v>3732</v>
      </c>
      <c r="C172" s="121">
        <v>0</v>
      </c>
      <c r="D172" s="212">
        <v>234685</v>
      </c>
      <c r="E172" s="121">
        <v>0</v>
      </c>
      <c r="F172" s="121">
        <v>0</v>
      </c>
      <c r="G172" s="123">
        <f t="shared" si="6"/>
        <v>234685</v>
      </c>
      <c r="H172" s="120"/>
    </row>
    <row r="173" spans="2:8" s="117" customFormat="1">
      <c r="B173" s="120" t="s">
        <v>3754</v>
      </c>
      <c r="C173" s="121">
        <v>0</v>
      </c>
      <c r="D173" s="121">
        <f>27368/0.89</f>
        <v>30750.561797752809</v>
      </c>
      <c r="E173" s="121">
        <v>0</v>
      </c>
      <c r="F173" s="121">
        <f>15476/0.89</f>
        <v>17388.764044943819</v>
      </c>
      <c r="G173" s="123">
        <f t="shared" si="6"/>
        <v>48139.325842696628</v>
      </c>
      <c r="H173" s="120" t="s">
        <v>3757</v>
      </c>
    </row>
    <row r="174" spans="2:8" s="117" customFormat="1">
      <c r="B174" s="120" t="s">
        <v>3763</v>
      </c>
      <c r="C174" s="121">
        <v>0</v>
      </c>
      <c r="D174" s="121">
        <v>0</v>
      </c>
      <c r="E174" s="121">
        <v>3188</v>
      </c>
      <c r="F174" s="121">
        <v>0</v>
      </c>
      <c r="G174" s="123">
        <f t="shared" si="6"/>
        <v>3188</v>
      </c>
      <c r="H174" s="120"/>
    </row>
    <row r="175" spans="2:8" s="117" customFormat="1">
      <c r="B175" s="120" t="s">
        <v>3770</v>
      </c>
      <c r="C175" s="121">
        <v>3992483</v>
      </c>
      <c r="D175" s="121">
        <v>375895</v>
      </c>
      <c r="E175" s="121">
        <v>1341256</v>
      </c>
      <c r="F175" s="121">
        <v>43033</v>
      </c>
      <c r="G175" s="123">
        <f>SUM(C175:F175)</f>
        <v>5752667</v>
      </c>
      <c r="H175" s="120" t="s">
        <v>3772</v>
      </c>
    </row>
    <row r="176" spans="2:8">
      <c r="B176" s="84" t="s">
        <v>3</v>
      </c>
      <c r="C176" s="123">
        <f t="shared" ref="C176:F176" si="8">SUM(C5:C175)</f>
        <v>76347553.700000003</v>
      </c>
      <c r="D176" s="123">
        <f t="shared" si="8"/>
        <v>8493310.9557977542</v>
      </c>
      <c r="E176" s="123">
        <f t="shared" si="8"/>
        <v>2420832.1139825219</v>
      </c>
      <c r="F176" s="123">
        <f t="shared" si="8"/>
        <v>4500564.880898877</v>
      </c>
      <c r="G176" s="123">
        <f>SUM(G5:G175)</f>
        <v>91762261.650679201</v>
      </c>
      <c r="H176" s="50"/>
    </row>
    <row r="177" spans="2:3">
      <c r="C177" s="134"/>
    </row>
    <row r="178" spans="2:3">
      <c r="B178" s="79" t="s">
        <v>229</v>
      </c>
    </row>
    <row r="179" spans="2:3">
      <c r="B179" s="76" t="s">
        <v>232</v>
      </c>
    </row>
  </sheetData>
  <mergeCells count="3">
    <mergeCell ref="H3:H4"/>
    <mergeCell ref="B3:B4"/>
    <mergeCell ref="C3:G3"/>
  </mergeCells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B1:H193"/>
  <sheetViews>
    <sheetView showGridLines="0" zoomScaleNormal="100" workbookViewId="0">
      <selection activeCell="H176" sqref="H176"/>
    </sheetView>
  </sheetViews>
  <sheetFormatPr defaultRowHeight="12.75"/>
  <cols>
    <col min="1" max="1" width="9.140625" style="117"/>
    <col min="2" max="2" width="24.7109375" style="117" customWidth="1"/>
    <col min="3" max="6" width="12.7109375" style="167" customWidth="1"/>
    <col min="7" max="7" width="12.7109375" style="169" customWidth="1"/>
    <col min="8" max="8" width="14.85546875" style="117" customWidth="1"/>
    <col min="9" max="16384" width="9.140625" style="117"/>
  </cols>
  <sheetData>
    <row r="1" spans="2:8" ht="15" customHeight="1"/>
    <row r="2" spans="2:8" ht="15" customHeight="1">
      <c r="B2" s="127" t="s">
        <v>2900</v>
      </c>
    </row>
    <row r="3" spans="2:8" ht="15" customHeight="1">
      <c r="B3" s="377" t="s">
        <v>188</v>
      </c>
      <c r="C3" s="389" t="s">
        <v>197</v>
      </c>
      <c r="D3" s="389"/>
      <c r="E3" s="389"/>
      <c r="F3" s="389"/>
      <c r="G3" s="389"/>
      <c r="H3" s="387" t="s">
        <v>3034</v>
      </c>
    </row>
    <row r="4" spans="2:8" ht="15" customHeight="1" thickBot="1">
      <c r="B4" s="378"/>
      <c r="C4" s="157" t="s">
        <v>32</v>
      </c>
      <c r="D4" s="157" t="s">
        <v>16</v>
      </c>
      <c r="E4" s="157" t="s">
        <v>6</v>
      </c>
      <c r="F4" s="157" t="s">
        <v>21</v>
      </c>
      <c r="G4" s="157" t="s">
        <v>3</v>
      </c>
      <c r="H4" s="388"/>
    </row>
    <row r="5" spans="2:8" ht="15" customHeight="1" thickTop="1">
      <c r="B5" s="124" t="s">
        <v>1487</v>
      </c>
      <c r="C5" s="168">
        <v>0</v>
      </c>
      <c r="D5" s="168">
        <v>1431</v>
      </c>
      <c r="E5" s="168">
        <v>0</v>
      </c>
      <c r="F5" s="168">
        <v>0</v>
      </c>
      <c r="G5" s="170">
        <f>SUM(C5:F5)</f>
        <v>1431</v>
      </c>
      <c r="H5" s="148"/>
    </row>
    <row r="6" spans="2:8" ht="15" customHeight="1">
      <c r="B6" s="118" t="s">
        <v>1488</v>
      </c>
      <c r="C6" s="165">
        <v>0</v>
      </c>
      <c r="D6" s="165">
        <v>1212</v>
      </c>
      <c r="E6" s="165">
        <v>0</v>
      </c>
      <c r="F6" s="165">
        <v>0</v>
      </c>
      <c r="G6" s="171">
        <f>SUM(C6:F6)</f>
        <v>1212</v>
      </c>
      <c r="H6" s="120"/>
    </row>
    <row r="7" spans="2:8" ht="15" customHeight="1">
      <c r="B7" s="118" t="s">
        <v>1498</v>
      </c>
      <c r="C7" s="165">
        <v>0</v>
      </c>
      <c r="D7" s="165">
        <v>0</v>
      </c>
      <c r="E7" s="165">
        <v>7731</v>
      </c>
      <c r="F7" s="165">
        <v>0</v>
      </c>
      <c r="G7" s="171">
        <f t="shared" ref="G7:G33" si="0">SUM(C7:F7)</f>
        <v>7731</v>
      </c>
      <c r="H7" s="120"/>
    </row>
    <row r="8" spans="2:8" ht="15" customHeight="1">
      <c r="B8" s="118" t="s">
        <v>1499</v>
      </c>
      <c r="C8" s="165">
        <v>0</v>
      </c>
      <c r="D8" s="165">
        <v>0</v>
      </c>
      <c r="E8" s="165">
        <v>812</v>
      </c>
      <c r="F8" s="165">
        <v>0</v>
      </c>
      <c r="G8" s="171">
        <f t="shared" si="0"/>
        <v>812</v>
      </c>
      <c r="H8" s="120"/>
    </row>
    <row r="9" spans="2:8" ht="15" customHeight="1">
      <c r="B9" s="118" t="s">
        <v>1512</v>
      </c>
      <c r="C9" s="165">
        <v>0</v>
      </c>
      <c r="D9" s="165">
        <v>0</v>
      </c>
      <c r="E9" s="165">
        <v>10165.1</v>
      </c>
      <c r="F9" s="165">
        <v>0</v>
      </c>
      <c r="G9" s="171">
        <f t="shared" si="0"/>
        <v>10165.1</v>
      </c>
      <c r="H9" s="120"/>
    </row>
    <row r="10" spans="2:8" ht="15" customHeight="1">
      <c r="B10" s="118" t="s">
        <v>2845</v>
      </c>
      <c r="C10" s="165">
        <v>0</v>
      </c>
      <c r="D10" s="165">
        <v>2269.5</v>
      </c>
      <c r="E10" s="165">
        <v>0</v>
      </c>
      <c r="F10" s="165">
        <v>0</v>
      </c>
      <c r="G10" s="171">
        <f t="shared" si="0"/>
        <v>2269.5</v>
      </c>
      <c r="H10" s="120"/>
    </row>
    <row r="11" spans="2:8" ht="15" customHeight="1">
      <c r="B11" s="120" t="s">
        <v>2850</v>
      </c>
      <c r="C11" s="155">
        <v>0</v>
      </c>
      <c r="D11" s="155">
        <v>0</v>
      </c>
      <c r="E11" s="155">
        <v>0</v>
      </c>
      <c r="F11" s="155">
        <v>0</v>
      </c>
      <c r="G11" s="171">
        <f t="shared" si="0"/>
        <v>0</v>
      </c>
      <c r="H11" s="120"/>
    </row>
    <row r="12" spans="2:8" ht="15" customHeight="1">
      <c r="B12" s="120" t="s">
        <v>2888</v>
      </c>
      <c r="C12" s="155">
        <v>0</v>
      </c>
      <c r="D12" s="155">
        <v>9296</v>
      </c>
      <c r="E12" s="155">
        <v>0</v>
      </c>
      <c r="F12" s="155">
        <v>0</v>
      </c>
      <c r="G12" s="171">
        <f t="shared" si="0"/>
        <v>9296</v>
      </c>
      <c r="H12" s="120"/>
    </row>
    <row r="13" spans="2:8" ht="15" customHeight="1">
      <c r="B13" s="120" t="s">
        <v>2887</v>
      </c>
      <c r="C13" s="155">
        <v>0</v>
      </c>
      <c r="D13" s="155">
        <v>3387</v>
      </c>
      <c r="E13" s="155">
        <v>0</v>
      </c>
      <c r="F13" s="155">
        <v>0</v>
      </c>
      <c r="G13" s="171">
        <f t="shared" si="0"/>
        <v>3387</v>
      </c>
      <c r="H13" s="120"/>
    </row>
    <row r="14" spans="2:8" ht="15" customHeight="1">
      <c r="B14" s="120" t="s">
        <v>2889</v>
      </c>
      <c r="C14" s="155">
        <v>0</v>
      </c>
      <c r="D14" s="155">
        <v>13218</v>
      </c>
      <c r="E14" s="155">
        <v>0</v>
      </c>
      <c r="F14" s="155">
        <v>0</v>
      </c>
      <c r="G14" s="171">
        <f t="shared" si="0"/>
        <v>13218</v>
      </c>
      <c r="H14" s="120"/>
    </row>
    <row r="15" spans="2:8" ht="15" customHeight="1">
      <c r="B15" s="120" t="s">
        <v>2890</v>
      </c>
      <c r="C15" s="155">
        <v>0</v>
      </c>
      <c r="D15" s="155">
        <v>4215</v>
      </c>
      <c r="E15" s="155">
        <v>0</v>
      </c>
      <c r="F15" s="155">
        <v>0</v>
      </c>
      <c r="G15" s="171">
        <f t="shared" si="0"/>
        <v>4215</v>
      </c>
      <c r="H15" s="120"/>
    </row>
    <row r="16" spans="2:8" ht="15" customHeight="1">
      <c r="B16" s="120" t="s">
        <v>2898</v>
      </c>
      <c r="C16" s="155">
        <v>0</v>
      </c>
      <c r="D16" s="155">
        <v>2995</v>
      </c>
      <c r="E16" s="155">
        <v>0</v>
      </c>
      <c r="F16" s="155">
        <v>0</v>
      </c>
      <c r="G16" s="171">
        <f t="shared" si="0"/>
        <v>2995</v>
      </c>
      <c r="H16" s="120"/>
    </row>
    <row r="17" spans="2:8" ht="15" customHeight="1">
      <c r="B17" s="120" t="s">
        <v>2899</v>
      </c>
      <c r="C17" s="155">
        <v>0</v>
      </c>
      <c r="D17" s="155">
        <v>2565</v>
      </c>
      <c r="E17" s="155">
        <v>0</v>
      </c>
      <c r="F17" s="155">
        <v>0</v>
      </c>
      <c r="G17" s="171">
        <f t="shared" si="0"/>
        <v>2565</v>
      </c>
      <c r="H17" s="120"/>
    </row>
    <row r="18" spans="2:8" ht="15" customHeight="1">
      <c r="B18" s="120" t="s">
        <v>2891</v>
      </c>
      <c r="C18" s="155">
        <v>0</v>
      </c>
      <c r="D18" s="155">
        <v>7880</v>
      </c>
      <c r="E18" s="155">
        <v>0</v>
      </c>
      <c r="F18" s="155">
        <v>0</v>
      </c>
      <c r="G18" s="171">
        <f t="shared" si="0"/>
        <v>7880</v>
      </c>
      <c r="H18" s="120"/>
    </row>
    <row r="19" spans="2:8" ht="15" customHeight="1">
      <c r="B19" s="120" t="s">
        <v>2892</v>
      </c>
      <c r="C19" s="155">
        <v>0</v>
      </c>
      <c r="D19" s="155">
        <v>18982</v>
      </c>
      <c r="E19" s="155">
        <v>0</v>
      </c>
      <c r="F19" s="155">
        <v>0</v>
      </c>
      <c r="G19" s="171">
        <f t="shared" si="0"/>
        <v>18982</v>
      </c>
      <c r="H19" s="120"/>
    </row>
    <row r="20" spans="2:8">
      <c r="B20" s="120" t="s">
        <v>2894</v>
      </c>
      <c r="C20" s="155">
        <v>0</v>
      </c>
      <c r="D20" s="155">
        <v>2679</v>
      </c>
      <c r="E20" s="155">
        <v>0</v>
      </c>
      <c r="F20" s="155">
        <v>0</v>
      </c>
      <c r="G20" s="171">
        <f t="shared" si="0"/>
        <v>2679</v>
      </c>
      <c r="H20" s="120"/>
    </row>
    <row r="21" spans="2:8">
      <c r="B21" s="120" t="s">
        <v>2893</v>
      </c>
      <c r="C21" s="155">
        <v>0</v>
      </c>
      <c r="D21" s="155">
        <v>4319</v>
      </c>
      <c r="E21" s="155">
        <v>0</v>
      </c>
      <c r="F21" s="155">
        <v>0</v>
      </c>
      <c r="G21" s="171">
        <f t="shared" si="0"/>
        <v>4319</v>
      </c>
      <c r="H21" s="120"/>
    </row>
    <row r="22" spans="2:8">
      <c r="B22" s="120" t="s">
        <v>2895</v>
      </c>
      <c r="C22" s="155">
        <v>0</v>
      </c>
      <c r="D22" s="155">
        <v>20912</v>
      </c>
      <c r="E22" s="155">
        <v>0</v>
      </c>
      <c r="F22" s="155">
        <v>0</v>
      </c>
      <c r="G22" s="171">
        <f t="shared" si="0"/>
        <v>20912</v>
      </c>
      <c r="H22" s="120"/>
    </row>
    <row r="23" spans="2:8">
      <c r="B23" s="120" t="s">
        <v>2896</v>
      </c>
      <c r="C23" s="155">
        <v>958</v>
      </c>
      <c r="D23" s="155">
        <v>0</v>
      </c>
      <c r="E23" s="155">
        <v>0</v>
      </c>
      <c r="F23" s="155">
        <v>0</v>
      </c>
      <c r="G23" s="171">
        <f t="shared" si="0"/>
        <v>958</v>
      </c>
      <c r="H23" s="120"/>
    </row>
    <row r="24" spans="2:8">
      <c r="B24" s="120" t="s">
        <v>2897</v>
      </c>
      <c r="C24" s="155">
        <v>0</v>
      </c>
      <c r="D24" s="155">
        <v>900</v>
      </c>
      <c r="E24" s="155">
        <v>0</v>
      </c>
      <c r="F24" s="155">
        <v>0</v>
      </c>
      <c r="G24" s="171">
        <f t="shared" si="0"/>
        <v>900</v>
      </c>
      <c r="H24" s="120"/>
    </row>
    <row r="25" spans="2:8">
      <c r="B25" s="120" t="s">
        <v>2905</v>
      </c>
      <c r="C25" s="155">
        <v>5303</v>
      </c>
      <c r="D25" s="155">
        <v>0</v>
      </c>
      <c r="E25" s="155">
        <v>0</v>
      </c>
      <c r="F25" s="155">
        <v>0</v>
      </c>
      <c r="G25" s="171">
        <f t="shared" si="0"/>
        <v>5303</v>
      </c>
      <c r="H25" s="120"/>
    </row>
    <row r="26" spans="2:8">
      <c r="B26" s="120" t="s">
        <v>2928</v>
      </c>
      <c r="C26" s="33">
        <v>0</v>
      </c>
      <c r="D26" s="155">
        <v>27576</v>
      </c>
      <c r="E26" s="155">
        <v>0</v>
      </c>
      <c r="F26" s="155">
        <v>0</v>
      </c>
      <c r="G26" s="171">
        <f t="shared" si="0"/>
        <v>27576</v>
      </c>
      <c r="H26" s="120"/>
    </row>
    <row r="27" spans="2:8">
      <c r="B27" s="120" t="s">
        <v>2929</v>
      </c>
      <c r="C27" s="33">
        <v>0</v>
      </c>
      <c r="D27" s="155">
        <v>5349</v>
      </c>
      <c r="E27" s="155">
        <v>0</v>
      </c>
      <c r="F27" s="155">
        <v>0</v>
      </c>
      <c r="G27" s="171">
        <f t="shared" si="0"/>
        <v>5349</v>
      </c>
      <c r="H27" s="120"/>
    </row>
    <row r="28" spans="2:8">
      <c r="B28" s="120" t="s">
        <v>2930</v>
      </c>
      <c r="C28" s="155">
        <v>0</v>
      </c>
      <c r="D28" s="155">
        <v>2869</v>
      </c>
      <c r="E28" s="155">
        <v>0</v>
      </c>
      <c r="F28" s="155">
        <v>0</v>
      </c>
      <c r="G28" s="171">
        <f t="shared" si="0"/>
        <v>2869</v>
      </c>
      <c r="H28" s="120"/>
    </row>
    <row r="29" spans="2:8">
      <c r="B29" s="120" t="s">
        <v>2931</v>
      </c>
      <c r="C29" s="155">
        <v>0</v>
      </c>
      <c r="D29" s="155">
        <v>12569</v>
      </c>
      <c r="E29" s="155">
        <v>0</v>
      </c>
      <c r="F29" s="155">
        <v>0</v>
      </c>
      <c r="G29" s="171">
        <f t="shared" si="0"/>
        <v>12569</v>
      </c>
      <c r="H29" s="120"/>
    </row>
    <row r="30" spans="2:8">
      <c r="B30" s="120" t="s">
        <v>2932</v>
      </c>
      <c r="C30" s="155">
        <v>0</v>
      </c>
      <c r="D30" s="155">
        <v>1643</v>
      </c>
      <c r="E30" s="155">
        <v>0</v>
      </c>
      <c r="F30" s="155">
        <v>0</v>
      </c>
      <c r="G30" s="171">
        <f t="shared" si="0"/>
        <v>1643</v>
      </c>
      <c r="H30" s="120"/>
    </row>
    <row r="31" spans="2:8">
      <c r="B31" s="120" t="s">
        <v>2933</v>
      </c>
      <c r="C31" s="155">
        <v>0</v>
      </c>
      <c r="D31" s="155">
        <v>2471</v>
      </c>
      <c r="E31" s="155">
        <v>0</v>
      </c>
      <c r="F31" s="155">
        <v>0</v>
      </c>
      <c r="G31" s="171">
        <f t="shared" si="0"/>
        <v>2471</v>
      </c>
      <c r="H31" s="120"/>
    </row>
    <row r="32" spans="2:8">
      <c r="B32" s="120" t="s">
        <v>2934</v>
      </c>
      <c r="C32" s="155">
        <v>0</v>
      </c>
      <c r="D32" s="155">
        <v>1915</v>
      </c>
      <c r="E32" s="155">
        <v>0</v>
      </c>
      <c r="F32" s="155">
        <v>0</v>
      </c>
      <c r="G32" s="171">
        <f t="shared" si="0"/>
        <v>1915</v>
      </c>
      <c r="H32" s="120"/>
    </row>
    <row r="33" spans="2:8">
      <c r="B33" s="120" t="s">
        <v>2948</v>
      </c>
      <c r="C33" s="33">
        <v>0</v>
      </c>
      <c r="D33" s="155">
        <v>34932</v>
      </c>
      <c r="E33" s="155">
        <v>0</v>
      </c>
      <c r="F33" s="155">
        <v>0</v>
      </c>
      <c r="G33" s="172">
        <f t="shared" si="0"/>
        <v>34932</v>
      </c>
      <c r="H33" s="120"/>
    </row>
    <row r="34" spans="2:8">
      <c r="B34" s="120" t="s">
        <v>2961</v>
      </c>
      <c r="C34" s="33">
        <v>0</v>
      </c>
      <c r="D34" s="155">
        <v>6949</v>
      </c>
      <c r="E34" s="155">
        <v>0</v>
      </c>
      <c r="F34" s="155">
        <v>0</v>
      </c>
      <c r="G34" s="172">
        <f t="shared" ref="G34:G36" si="1">SUM(C34:F34)</f>
        <v>6949</v>
      </c>
      <c r="H34" s="120"/>
    </row>
    <row r="35" spans="2:8">
      <c r="B35" s="120" t="s">
        <v>2962</v>
      </c>
      <c r="C35" s="33">
        <v>0</v>
      </c>
      <c r="D35" s="155">
        <v>972</v>
      </c>
      <c r="E35" s="155">
        <v>0</v>
      </c>
      <c r="F35" s="155">
        <v>0</v>
      </c>
      <c r="G35" s="172">
        <f t="shared" si="1"/>
        <v>972</v>
      </c>
      <c r="H35" s="120"/>
    </row>
    <row r="36" spans="2:8">
      <c r="B36" s="120" t="s">
        <v>2963</v>
      </c>
      <c r="C36" s="33">
        <v>0</v>
      </c>
      <c r="D36" s="155">
        <v>7246</v>
      </c>
      <c r="E36" s="155">
        <v>0</v>
      </c>
      <c r="F36" s="155">
        <v>0</v>
      </c>
      <c r="G36" s="172">
        <f t="shared" si="1"/>
        <v>7246</v>
      </c>
      <c r="H36" s="120"/>
    </row>
    <row r="37" spans="2:8">
      <c r="B37" s="120" t="s">
        <v>2973</v>
      </c>
      <c r="C37" s="33">
        <v>0</v>
      </c>
      <c r="D37" s="155">
        <v>2665.75</v>
      </c>
      <c r="E37" s="155">
        <v>0</v>
      </c>
      <c r="F37" s="155">
        <v>0</v>
      </c>
      <c r="G37" s="172">
        <f t="shared" ref="G37:G39" si="2">SUM(C37:F37)</f>
        <v>2665.75</v>
      </c>
      <c r="H37" s="120"/>
    </row>
    <row r="38" spans="2:8">
      <c r="B38" s="120" t="s">
        <v>2974</v>
      </c>
      <c r="C38" s="33">
        <v>0</v>
      </c>
      <c r="D38" s="155">
        <v>1965.25</v>
      </c>
      <c r="E38" s="155">
        <v>0</v>
      </c>
      <c r="F38" s="155">
        <v>0</v>
      </c>
      <c r="G38" s="172">
        <f t="shared" si="2"/>
        <v>1965.25</v>
      </c>
      <c r="H38" s="120"/>
    </row>
    <row r="39" spans="2:8">
      <c r="B39" s="120" t="s">
        <v>2975</v>
      </c>
      <c r="C39" s="33">
        <v>0</v>
      </c>
      <c r="D39" s="155">
        <v>2142.35</v>
      </c>
      <c r="E39" s="155">
        <v>0</v>
      </c>
      <c r="F39" s="155">
        <v>0</v>
      </c>
      <c r="G39" s="172">
        <f t="shared" si="2"/>
        <v>2142.35</v>
      </c>
      <c r="H39" s="120"/>
    </row>
    <row r="40" spans="2:8">
      <c r="B40" s="120" t="s">
        <v>2997</v>
      </c>
      <c r="C40" s="33">
        <v>0</v>
      </c>
      <c r="D40" s="155">
        <v>11357.894736842105</v>
      </c>
      <c r="E40" s="155">
        <v>0</v>
      </c>
      <c r="F40" s="155">
        <v>0</v>
      </c>
      <c r="G40" s="172">
        <f t="shared" ref="G40:G62" si="3">SUM(C40:F40)</f>
        <v>11357.894736842105</v>
      </c>
      <c r="H40" s="120"/>
    </row>
    <row r="41" spans="2:8">
      <c r="B41" s="120" t="s">
        <v>2998</v>
      </c>
      <c r="C41" s="33">
        <v>0</v>
      </c>
      <c r="D41" s="155">
        <v>3003.1578947368421</v>
      </c>
      <c r="E41" s="155">
        <v>0</v>
      </c>
      <c r="F41" s="155">
        <v>0</v>
      </c>
      <c r="G41" s="172">
        <f t="shared" si="3"/>
        <v>3003.1578947368421</v>
      </c>
      <c r="H41" s="120"/>
    </row>
    <row r="42" spans="2:8">
      <c r="B42" s="120" t="s">
        <v>3000</v>
      </c>
      <c r="C42" s="33">
        <v>0</v>
      </c>
      <c r="D42" s="155">
        <v>1214.7368421052631</v>
      </c>
      <c r="E42" s="155">
        <v>0</v>
      </c>
      <c r="F42" s="155">
        <v>0</v>
      </c>
      <c r="G42" s="172">
        <f t="shared" si="3"/>
        <v>1214.7368421052631</v>
      </c>
      <c r="H42" s="120"/>
    </row>
    <row r="43" spans="2:8">
      <c r="B43" s="120" t="s">
        <v>3002</v>
      </c>
      <c r="C43" s="33">
        <v>0</v>
      </c>
      <c r="D43" s="155">
        <v>514</v>
      </c>
      <c r="E43" s="155">
        <v>0</v>
      </c>
      <c r="F43" s="155">
        <v>0</v>
      </c>
      <c r="G43" s="172">
        <f t="shared" si="3"/>
        <v>514</v>
      </c>
      <c r="H43" s="120"/>
    </row>
    <row r="44" spans="2:8">
      <c r="B44" s="120" t="s">
        <v>3008</v>
      </c>
      <c r="C44" s="33">
        <v>0</v>
      </c>
      <c r="D44" s="33">
        <v>0</v>
      </c>
      <c r="E44" s="33">
        <v>0</v>
      </c>
      <c r="F44" s="33">
        <v>0</v>
      </c>
      <c r="G44" s="172">
        <f t="shared" si="3"/>
        <v>0</v>
      </c>
      <c r="H44" s="120"/>
    </row>
    <row r="45" spans="2:8">
      <c r="B45" s="120" t="s">
        <v>3010</v>
      </c>
      <c r="C45" s="33">
        <v>0</v>
      </c>
      <c r="D45" s="155">
        <v>10954.89</v>
      </c>
      <c r="E45" s="33">
        <v>0</v>
      </c>
      <c r="F45" s="33">
        <v>0</v>
      </c>
      <c r="G45" s="172">
        <f t="shared" si="3"/>
        <v>10954.89</v>
      </c>
      <c r="H45" s="120"/>
    </row>
    <row r="46" spans="2:8">
      <c r="B46" s="120" t="s">
        <v>3019</v>
      </c>
      <c r="C46" s="155">
        <v>0</v>
      </c>
      <c r="D46" s="155">
        <v>31000</v>
      </c>
      <c r="E46" s="155">
        <v>0</v>
      </c>
      <c r="F46" s="155">
        <v>0</v>
      </c>
      <c r="G46" s="171">
        <f t="shared" si="3"/>
        <v>31000</v>
      </c>
      <c r="H46" s="120"/>
    </row>
    <row r="47" spans="2:8">
      <c r="B47" s="120" t="s">
        <v>3027</v>
      </c>
      <c r="C47" s="165">
        <v>0</v>
      </c>
      <c r="D47" s="165">
        <v>0</v>
      </c>
      <c r="E47" s="165">
        <v>0</v>
      </c>
      <c r="F47" s="165">
        <v>0</v>
      </c>
      <c r="G47" s="171">
        <f t="shared" si="3"/>
        <v>0</v>
      </c>
      <c r="H47" s="120" t="s">
        <v>11</v>
      </c>
    </row>
    <row r="48" spans="2:8">
      <c r="B48" s="120" t="s">
        <v>3028</v>
      </c>
      <c r="C48" s="165">
        <v>0</v>
      </c>
      <c r="D48" s="165">
        <v>0</v>
      </c>
      <c r="E48" s="165">
        <v>0</v>
      </c>
      <c r="F48" s="165">
        <v>2333754</v>
      </c>
      <c r="G48" s="171">
        <f t="shared" si="3"/>
        <v>2333754</v>
      </c>
      <c r="H48" s="120" t="s">
        <v>11</v>
      </c>
    </row>
    <row r="49" spans="2:8">
      <c r="B49" s="120" t="s">
        <v>3029</v>
      </c>
      <c r="C49" s="165">
        <v>0</v>
      </c>
      <c r="D49" s="165">
        <v>0</v>
      </c>
      <c r="E49" s="165">
        <v>0</v>
      </c>
      <c r="F49" s="165">
        <v>352528</v>
      </c>
      <c r="G49" s="171">
        <f t="shared" si="3"/>
        <v>352528</v>
      </c>
      <c r="H49" s="120" t="s">
        <v>11</v>
      </c>
    </row>
    <row r="50" spans="2:8">
      <c r="B50" s="120" t="s">
        <v>3030</v>
      </c>
      <c r="C50" s="165">
        <v>0</v>
      </c>
      <c r="D50" s="165">
        <v>0</v>
      </c>
      <c r="E50" s="165">
        <v>0</v>
      </c>
      <c r="F50" s="165">
        <v>221475</v>
      </c>
      <c r="G50" s="171">
        <f t="shared" si="3"/>
        <v>221475</v>
      </c>
      <c r="H50" s="120" t="s">
        <v>11</v>
      </c>
    </row>
    <row r="51" spans="2:8">
      <c r="B51" s="120" t="s">
        <v>3032</v>
      </c>
      <c r="C51" s="165">
        <v>0</v>
      </c>
      <c r="D51" s="165">
        <v>0</v>
      </c>
      <c r="E51" s="165">
        <v>0</v>
      </c>
      <c r="F51" s="165">
        <v>42900</v>
      </c>
      <c r="G51" s="171">
        <f t="shared" si="3"/>
        <v>42900</v>
      </c>
      <c r="H51" s="120" t="s">
        <v>11</v>
      </c>
    </row>
    <row r="52" spans="2:8">
      <c r="B52" s="118" t="s">
        <v>3039</v>
      </c>
      <c r="C52" s="165">
        <v>0</v>
      </c>
      <c r="D52" s="155">
        <v>989</v>
      </c>
      <c r="E52" s="165">
        <v>0</v>
      </c>
      <c r="F52" s="155">
        <v>0</v>
      </c>
      <c r="G52" s="171">
        <f t="shared" si="3"/>
        <v>989</v>
      </c>
      <c r="H52" s="120"/>
    </row>
    <row r="53" spans="2:8">
      <c r="B53" s="118" t="s">
        <v>3040</v>
      </c>
      <c r="C53" s="165">
        <v>0</v>
      </c>
      <c r="D53" s="155">
        <v>840</v>
      </c>
      <c r="E53" s="165">
        <v>0</v>
      </c>
      <c r="F53" s="155">
        <v>0</v>
      </c>
      <c r="G53" s="171">
        <f t="shared" si="3"/>
        <v>840</v>
      </c>
      <c r="H53" s="120"/>
    </row>
    <row r="54" spans="2:8">
      <c r="B54" s="118" t="s">
        <v>3043</v>
      </c>
      <c r="C54" s="33">
        <v>0</v>
      </c>
      <c r="D54" s="155">
        <v>0</v>
      </c>
      <c r="E54" s="165">
        <v>0</v>
      </c>
      <c r="F54" s="121">
        <v>16426</v>
      </c>
      <c r="G54" s="171">
        <f t="shared" si="3"/>
        <v>16426</v>
      </c>
      <c r="H54" s="120"/>
    </row>
    <row r="55" spans="2:8">
      <c r="B55" s="120" t="s">
        <v>3048</v>
      </c>
      <c r="C55" s="33">
        <v>0</v>
      </c>
      <c r="D55" s="155">
        <v>17606</v>
      </c>
      <c r="E55" s="155">
        <v>0</v>
      </c>
      <c r="F55" s="155">
        <v>142452</v>
      </c>
      <c r="G55" s="171">
        <f t="shared" si="3"/>
        <v>160058</v>
      </c>
      <c r="H55" s="120"/>
    </row>
    <row r="56" spans="2:8">
      <c r="B56" s="120" t="s">
        <v>3055</v>
      </c>
      <c r="C56" s="155">
        <v>0</v>
      </c>
      <c r="D56" s="155">
        <v>14525</v>
      </c>
      <c r="E56" s="155">
        <v>0</v>
      </c>
      <c r="F56" s="155">
        <v>0</v>
      </c>
      <c r="G56" s="171">
        <f t="shared" si="3"/>
        <v>14525</v>
      </c>
      <c r="H56" s="120"/>
    </row>
    <row r="57" spans="2:8">
      <c r="B57" s="120" t="s">
        <v>3068</v>
      </c>
      <c r="C57" s="155">
        <v>11736500</v>
      </c>
      <c r="D57" s="155">
        <v>0</v>
      </c>
      <c r="E57" s="155">
        <v>0</v>
      </c>
      <c r="F57" s="155">
        <v>17212</v>
      </c>
      <c r="G57" s="171">
        <f t="shared" si="3"/>
        <v>11753712</v>
      </c>
      <c r="H57" s="120"/>
    </row>
    <row r="58" spans="2:8">
      <c r="B58" s="120" t="s">
        <v>3069</v>
      </c>
      <c r="C58" s="155">
        <v>12713489</v>
      </c>
      <c r="D58" s="155">
        <v>0</v>
      </c>
      <c r="E58" s="155">
        <v>0</v>
      </c>
      <c r="F58" s="155">
        <v>107079</v>
      </c>
      <c r="G58" s="171">
        <f t="shared" si="3"/>
        <v>12820568</v>
      </c>
      <c r="H58" s="120"/>
    </row>
    <row r="59" spans="2:8">
      <c r="B59" s="120" t="s">
        <v>3067</v>
      </c>
      <c r="C59" s="155">
        <v>16211012</v>
      </c>
      <c r="D59" s="155">
        <v>0</v>
      </c>
      <c r="E59" s="155">
        <v>0</v>
      </c>
      <c r="F59" s="155">
        <v>18782</v>
      </c>
      <c r="G59" s="171">
        <f t="shared" si="3"/>
        <v>16229794</v>
      </c>
      <c r="H59" s="120"/>
    </row>
    <row r="60" spans="2:8">
      <c r="B60" s="120" t="s">
        <v>3077</v>
      </c>
      <c r="C60" s="155">
        <v>1667642</v>
      </c>
      <c r="D60" s="155">
        <v>92633</v>
      </c>
      <c r="E60" s="155">
        <v>0</v>
      </c>
      <c r="F60" s="155">
        <v>0</v>
      </c>
      <c r="G60" s="171">
        <f t="shared" si="3"/>
        <v>1760275</v>
      </c>
      <c r="H60" s="120"/>
    </row>
    <row r="61" spans="2:8">
      <c r="B61" s="120" t="s">
        <v>3078</v>
      </c>
      <c r="C61" s="155">
        <v>0</v>
      </c>
      <c r="D61" s="155">
        <v>0</v>
      </c>
      <c r="E61" s="155">
        <v>0</v>
      </c>
      <c r="F61" s="155">
        <v>672998</v>
      </c>
      <c r="G61" s="171">
        <f t="shared" si="3"/>
        <v>672998</v>
      </c>
      <c r="H61" s="120" t="s">
        <v>11</v>
      </c>
    </row>
    <row r="62" spans="2:8">
      <c r="B62" s="120" t="s">
        <v>3119</v>
      </c>
      <c r="C62" s="155">
        <v>0</v>
      </c>
      <c r="D62" s="155">
        <v>3967</v>
      </c>
      <c r="E62" s="155">
        <v>0</v>
      </c>
      <c r="F62" s="155">
        <v>0</v>
      </c>
      <c r="G62" s="171">
        <f t="shared" si="3"/>
        <v>3967</v>
      </c>
      <c r="H62" s="120"/>
    </row>
    <row r="63" spans="2:8">
      <c r="B63" s="120" t="s">
        <v>3115</v>
      </c>
      <c r="C63" s="155">
        <v>0</v>
      </c>
      <c r="D63" s="155">
        <v>5575</v>
      </c>
      <c r="E63" s="155">
        <v>0</v>
      </c>
      <c r="F63" s="155">
        <v>0</v>
      </c>
      <c r="G63" s="171">
        <f t="shared" ref="G63:G88" si="4">SUM(C63:F63)</f>
        <v>5575</v>
      </c>
      <c r="H63" s="120"/>
    </row>
    <row r="64" spans="2:8">
      <c r="B64" s="120" t="s">
        <v>3111</v>
      </c>
      <c r="C64" s="155">
        <v>0</v>
      </c>
      <c r="D64" s="155">
        <v>2503</v>
      </c>
      <c r="E64" s="155">
        <v>0</v>
      </c>
      <c r="F64" s="155">
        <v>0</v>
      </c>
      <c r="G64" s="171">
        <f t="shared" si="4"/>
        <v>2503</v>
      </c>
      <c r="H64" s="120"/>
    </row>
    <row r="65" spans="2:8">
      <c r="B65" s="120" t="s">
        <v>3113</v>
      </c>
      <c r="C65" s="155">
        <v>0</v>
      </c>
      <c r="D65" s="155">
        <v>2346</v>
      </c>
      <c r="E65" s="155">
        <v>0</v>
      </c>
      <c r="F65" s="155">
        <v>0</v>
      </c>
      <c r="G65" s="171">
        <f t="shared" si="4"/>
        <v>2346</v>
      </c>
      <c r="H65" s="120"/>
    </row>
    <row r="66" spans="2:8">
      <c r="B66" s="120" t="s">
        <v>3117</v>
      </c>
      <c r="C66" s="155">
        <v>0</v>
      </c>
      <c r="D66" s="155">
        <v>2446</v>
      </c>
      <c r="E66" s="155">
        <v>0</v>
      </c>
      <c r="F66" s="155">
        <v>0</v>
      </c>
      <c r="G66" s="171">
        <f t="shared" si="4"/>
        <v>2446</v>
      </c>
      <c r="H66" s="120"/>
    </row>
    <row r="67" spans="2:8">
      <c r="B67" s="120" t="s">
        <v>3163</v>
      </c>
      <c r="C67" s="155">
        <v>0</v>
      </c>
      <c r="D67" s="155">
        <v>0</v>
      </c>
      <c r="E67" s="155">
        <v>49734</v>
      </c>
      <c r="F67" s="155">
        <v>0</v>
      </c>
      <c r="G67" s="171">
        <f t="shared" si="4"/>
        <v>49734</v>
      </c>
      <c r="H67" s="120"/>
    </row>
    <row r="68" spans="2:8">
      <c r="B68" s="120" t="s">
        <v>3178</v>
      </c>
      <c r="C68" s="155">
        <v>0</v>
      </c>
      <c r="D68" s="155">
        <v>7085</v>
      </c>
      <c r="E68" s="155">
        <v>0</v>
      </c>
      <c r="F68" s="155">
        <v>0</v>
      </c>
      <c r="G68" s="171">
        <f t="shared" si="4"/>
        <v>7085</v>
      </c>
      <c r="H68" s="120"/>
    </row>
    <row r="69" spans="2:8">
      <c r="B69" s="120" t="s">
        <v>3179</v>
      </c>
      <c r="C69" s="155">
        <v>0</v>
      </c>
      <c r="D69" s="155">
        <v>3596.9</v>
      </c>
      <c r="E69" s="155">
        <v>0</v>
      </c>
      <c r="F69" s="155">
        <v>0</v>
      </c>
      <c r="G69" s="171">
        <f t="shared" si="4"/>
        <v>3596.9</v>
      </c>
      <c r="H69" s="120"/>
    </row>
    <row r="70" spans="2:8">
      <c r="B70" s="120" t="s">
        <v>3180</v>
      </c>
      <c r="C70" s="155">
        <v>0</v>
      </c>
      <c r="D70" s="155">
        <v>1176.52</v>
      </c>
      <c r="E70" s="155">
        <v>0</v>
      </c>
      <c r="F70" s="155">
        <v>0</v>
      </c>
      <c r="G70" s="171">
        <f t="shared" si="4"/>
        <v>1176.52</v>
      </c>
      <c r="H70" s="120"/>
    </row>
    <row r="71" spans="2:8">
      <c r="B71" s="120" t="s">
        <v>3189</v>
      </c>
      <c r="C71" s="155">
        <v>0</v>
      </c>
      <c r="D71" s="155">
        <v>4579</v>
      </c>
      <c r="E71" s="155">
        <v>0</v>
      </c>
      <c r="F71" s="155">
        <v>0</v>
      </c>
      <c r="G71" s="171">
        <f t="shared" si="4"/>
        <v>4579</v>
      </c>
      <c r="H71" s="120"/>
    </row>
    <row r="72" spans="2:8">
      <c r="B72" s="120" t="s">
        <v>3190</v>
      </c>
      <c r="C72" s="155">
        <v>0</v>
      </c>
      <c r="D72" s="155">
        <v>9051</v>
      </c>
      <c r="E72" s="155">
        <v>0</v>
      </c>
      <c r="F72" s="155">
        <v>0</v>
      </c>
      <c r="G72" s="171">
        <f t="shared" si="4"/>
        <v>9051</v>
      </c>
      <c r="H72" s="120"/>
    </row>
    <row r="73" spans="2:8">
      <c r="B73" s="120" t="s">
        <v>3214</v>
      </c>
      <c r="C73" s="155">
        <v>1213345</v>
      </c>
      <c r="D73" s="155">
        <v>10892</v>
      </c>
      <c r="E73" s="155">
        <v>10386</v>
      </c>
      <c r="F73" s="155">
        <v>0</v>
      </c>
      <c r="G73" s="171">
        <f t="shared" si="4"/>
        <v>1234623</v>
      </c>
      <c r="H73" s="120"/>
    </row>
    <row r="74" spans="2:8">
      <c r="B74" s="120" t="s">
        <v>3215</v>
      </c>
      <c r="C74" s="155">
        <v>0</v>
      </c>
      <c r="D74" s="155">
        <v>-8825</v>
      </c>
      <c r="E74" s="155">
        <v>0</v>
      </c>
      <c r="F74" s="155">
        <v>0</v>
      </c>
      <c r="G74" s="171">
        <f t="shared" si="4"/>
        <v>-8825</v>
      </c>
      <c r="H74" s="120"/>
    </row>
    <row r="75" spans="2:8">
      <c r="B75" s="177" t="s">
        <v>3216</v>
      </c>
      <c r="C75" s="155">
        <v>0</v>
      </c>
      <c r="D75" s="155">
        <v>30926</v>
      </c>
      <c r="E75" s="155">
        <v>21093</v>
      </c>
      <c r="F75" s="155">
        <v>0</v>
      </c>
      <c r="G75" s="171">
        <f t="shared" si="4"/>
        <v>52019</v>
      </c>
      <c r="H75" s="120"/>
    </row>
    <row r="76" spans="2:8">
      <c r="B76" s="177" t="s">
        <v>3217</v>
      </c>
      <c r="C76" s="155">
        <v>0</v>
      </c>
      <c r="D76" s="155">
        <v>7312</v>
      </c>
      <c r="E76" s="155">
        <v>0</v>
      </c>
      <c r="F76" s="155">
        <v>0</v>
      </c>
      <c r="G76" s="171">
        <f t="shared" si="4"/>
        <v>7312</v>
      </c>
      <c r="H76" s="120"/>
    </row>
    <row r="77" spans="2:8">
      <c r="B77" s="177" t="s">
        <v>3218</v>
      </c>
      <c r="C77" s="155">
        <v>0</v>
      </c>
      <c r="D77" s="155">
        <v>861</v>
      </c>
      <c r="E77" s="155">
        <v>0</v>
      </c>
      <c r="F77" s="155">
        <v>0</v>
      </c>
      <c r="G77" s="171">
        <f t="shared" si="4"/>
        <v>861</v>
      </c>
      <c r="H77" s="120"/>
    </row>
    <row r="78" spans="2:8">
      <c r="B78" s="177" t="s">
        <v>3219</v>
      </c>
      <c r="C78" s="155">
        <v>0</v>
      </c>
      <c r="D78" s="155">
        <v>4232</v>
      </c>
      <c r="E78" s="155">
        <v>0</v>
      </c>
      <c r="F78" s="155">
        <v>0</v>
      </c>
      <c r="G78" s="171">
        <f t="shared" si="4"/>
        <v>4232</v>
      </c>
      <c r="H78" s="120"/>
    </row>
    <row r="79" spans="2:8">
      <c r="B79" s="177" t="s">
        <v>3220</v>
      </c>
      <c r="C79" s="155">
        <v>0</v>
      </c>
      <c r="D79" s="155">
        <v>3979</v>
      </c>
      <c r="E79" s="155">
        <v>0</v>
      </c>
      <c r="F79" s="155">
        <v>0</v>
      </c>
      <c r="G79" s="171">
        <f t="shared" si="4"/>
        <v>3979</v>
      </c>
      <c r="H79" s="120"/>
    </row>
    <row r="80" spans="2:8">
      <c r="B80" s="177" t="s">
        <v>3221</v>
      </c>
      <c r="C80" s="155">
        <v>0</v>
      </c>
      <c r="D80" s="155">
        <v>1316</v>
      </c>
      <c r="E80" s="155">
        <v>0</v>
      </c>
      <c r="F80" s="155">
        <v>0</v>
      </c>
      <c r="G80" s="171">
        <f t="shared" si="4"/>
        <v>1316</v>
      </c>
      <c r="H80" s="120"/>
    </row>
    <row r="81" spans="2:8">
      <c r="B81" s="177" t="s">
        <v>3223</v>
      </c>
      <c r="C81" s="155">
        <v>0</v>
      </c>
      <c r="D81" s="155">
        <v>1242</v>
      </c>
      <c r="E81" s="155">
        <v>0</v>
      </c>
      <c r="F81" s="155">
        <v>0</v>
      </c>
      <c r="G81" s="171">
        <f t="shared" si="4"/>
        <v>1242</v>
      </c>
      <c r="H81" s="120"/>
    </row>
    <row r="82" spans="2:8">
      <c r="B82" s="177" t="s">
        <v>3222</v>
      </c>
      <c r="C82" s="155">
        <v>0</v>
      </c>
      <c r="D82" s="155">
        <v>1335</v>
      </c>
      <c r="E82" s="155">
        <v>0</v>
      </c>
      <c r="F82" s="155">
        <v>0</v>
      </c>
      <c r="G82" s="171">
        <f t="shared" si="4"/>
        <v>1335</v>
      </c>
      <c r="H82" s="120"/>
    </row>
    <row r="83" spans="2:8">
      <c r="B83" s="177" t="s">
        <v>3224</v>
      </c>
      <c r="C83" s="155">
        <v>0</v>
      </c>
      <c r="D83" s="155">
        <v>826</v>
      </c>
      <c r="E83" s="155">
        <v>0</v>
      </c>
      <c r="F83" s="155">
        <v>0</v>
      </c>
      <c r="G83" s="171">
        <f t="shared" si="4"/>
        <v>826</v>
      </c>
      <c r="H83" s="120"/>
    </row>
    <row r="84" spans="2:8">
      <c r="B84" s="177" t="s">
        <v>3225</v>
      </c>
      <c r="C84" s="155">
        <v>0</v>
      </c>
      <c r="D84" s="155">
        <v>600</v>
      </c>
      <c r="E84" s="155">
        <v>0</v>
      </c>
      <c r="F84" s="155">
        <v>0</v>
      </c>
      <c r="G84" s="171">
        <f t="shared" si="4"/>
        <v>600</v>
      </c>
      <c r="H84" s="120"/>
    </row>
    <row r="85" spans="2:8">
      <c r="B85" s="120" t="s">
        <v>3250</v>
      </c>
      <c r="C85" s="155">
        <v>0</v>
      </c>
      <c r="D85" s="155">
        <v>4516287.4720000001</v>
      </c>
      <c r="E85" s="155">
        <v>0</v>
      </c>
      <c r="F85" s="155">
        <v>750774.52800000005</v>
      </c>
      <c r="G85" s="171">
        <f t="shared" si="4"/>
        <v>5267062</v>
      </c>
      <c r="H85" s="120"/>
    </row>
    <row r="86" spans="2:8">
      <c r="B86" s="177" t="s">
        <v>3265</v>
      </c>
      <c r="C86" s="155">
        <v>0</v>
      </c>
      <c r="D86" s="155">
        <v>42028</v>
      </c>
      <c r="E86" s="155">
        <v>0</v>
      </c>
      <c r="F86" s="155">
        <v>0</v>
      </c>
      <c r="G86" s="171">
        <f t="shared" si="4"/>
        <v>42028</v>
      </c>
      <c r="H86" s="120"/>
    </row>
    <row r="87" spans="2:8">
      <c r="B87" s="211" t="s">
        <v>3279</v>
      </c>
      <c r="C87" s="155">
        <v>0</v>
      </c>
      <c r="D87" s="155">
        <v>41768</v>
      </c>
      <c r="E87" s="155">
        <v>0</v>
      </c>
      <c r="F87" s="155">
        <v>0</v>
      </c>
      <c r="G87" s="171">
        <f t="shared" si="4"/>
        <v>41768</v>
      </c>
      <c r="H87" s="120"/>
    </row>
    <row r="88" spans="2:8">
      <c r="B88" s="120" t="s">
        <v>3285</v>
      </c>
      <c r="C88" s="155">
        <v>0</v>
      </c>
      <c r="D88" s="155">
        <v>21062</v>
      </c>
      <c r="E88" s="155">
        <v>0</v>
      </c>
      <c r="F88" s="155">
        <v>0</v>
      </c>
      <c r="G88" s="171">
        <f t="shared" si="4"/>
        <v>21062</v>
      </c>
      <c r="H88" s="120"/>
    </row>
    <row r="89" spans="2:8">
      <c r="B89" s="120" t="s">
        <v>3317</v>
      </c>
      <c r="C89" s="155">
        <v>0</v>
      </c>
      <c r="D89" s="155">
        <v>2168</v>
      </c>
      <c r="E89" s="155">
        <v>0</v>
      </c>
      <c r="F89" s="155">
        <v>0</v>
      </c>
      <c r="G89" s="171">
        <f t="shared" ref="G89:G110" si="5">SUM(C89:F89)</f>
        <v>2168</v>
      </c>
      <c r="H89" s="120"/>
    </row>
    <row r="90" spans="2:8">
      <c r="B90" s="120" t="s">
        <v>3318</v>
      </c>
      <c r="C90" s="155">
        <v>0</v>
      </c>
      <c r="D90" s="155">
        <v>307</v>
      </c>
      <c r="E90" s="155">
        <v>0</v>
      </c>
      <c r="F90" s="155">
        <v>0</v>
      </c>
      <c r="G90" s="171">
        <f t="shared" si="5"/>
        <v>307</v>
      </c>
      <c r="H90" s="120"/>
    </row>
    <row r="91" spans="2:8">
      <c r="B91" s="120" t="s">
        <v>3319</v>
      </c>
      <c r="C91" s="155">
        <v>0</v>
      </c>
      <c r="D91" s="155">
        <v>5819</v>
      </c>
      <c r="E91" s="155">
        <v>37986</v>
      </c>
      <c r="F91" s="155">
        <v>0</v>
      </c>
      <c r="G91" s="171">
        <f t="shared" si="5"/>
        <v>43805</v>
      </c>
      <c r="H91" s="120"/>
    </row>
    <row r="92" spans="2:8">
      <c r="B92" s="120" t="s">
        <v>3320</v>
      </c>
      <c r="C92" s="155">
        <v>0</v>
      </c>
      <c r="D92" s="155">
        <v>7218</v>
      </c>
      <c r="E92" s="155">
        <v>0</v>
      </c>
      <c r="F92" s="155">
        <v>0</v>
      </c>
      <c r="G92" s="171">
        <f t="shared" si="5"/>
        <v>7218</v>
      </c>
      <c r="H92" s="120"/>
    </row>
    <row r="93" spans="2:8">
      <c r="B93" s="120" t="s">
        <v>3321</v>
      </c>
      <c r="C93" s="155">
        <v>0</v>
      </c>
      <c r="D93" s="155">
        <v>9550</v>
      </c>
      <c r="E93" s="155">
        <v>0</v>
      </c>
      <c r="F93" s="155">
        <v>0</v>
      </c>
      <c r="G93" s="171">
        <f t="shared" si="5"/>
        <v>9550</v>
      </c>
      <c r="H93" s="120"/>
    </row>
    <row r="94" spans="2:8">
      <c r="B94" s="120" t="s">
        <v>3322</v>
      </c>
      <c r="C94" s="155">
        <v>0</v>
      </c>
      <c r="D94" s="155">
        <v>7270</v>
      </c>
      <c r="E94" s="155">
        <v>0</v>
      </c>
      <c r="F94" s="155">
        <v>0</v>
      </c>
      <c r="G94" s="171">
        <f t="shared" si="5"/>
        <v>7270</v>
      </c>
      <c r="H94" s="120"/>
    </row>
    <row r="95" spans="2:8">
      <c r="B95" s="120" t="s">
        <v>3323</v>
      </c>
      <c r="C95" s="155">
        <v>0</v>
      </c>
      <c r="D95" s="155">
        <v>7192</v>
      </c>
      <c r="E95" s="155">
        <v>0</v>
      </c>
      <c r="F95" s="155">
        <v>0</v>
      </c>
      <c r="G95" s="171">
        <f t="shared" si="5"/>
        <v>7192</v>
      </c>
      <c r="H95" s="120"/>
    </row>
    <row r="96" spans="2:8">
      <c r="B96" s="120" t="s">
        <v>3324</v>
      </c>
      <c r="C96" s="155">
        <v>0</v>
      </c>
      <c r="D96" s="155">
        <v>55404</v>
      </c>
      <c r="E96" s="155">
        <v>0</v>
      </c>
      <c r="F96" s="155">
        <v>0</v>
      </c>
      <c r="G96" s="171">
        <f t="shared" si="5"/>
        <v>55404</v>
      </c>
      <c r="H96" s="120"/>
    </row>
    <row r="97" spans="2:8">
      <c r="B97" s="120" t="s">
        <v>3325</v>
      </c>
      <c r="C97" s="155">
        <v>0</v>
      </c>
      <c r="D97" s="155">
        <v>1620</v>
      </c>
      <c r="E97" s="155">
        <v>0</v>
      </c>
      <c r="F97" s="155">
        <v>0</v>
      </c>
      <c r="G97" s="171">
        <f t="shared" si="5"/>
        <v>1620</v>
      </c>
      <c r="H97" s="120"/>
    </row>
    <row r="98" spans="2:8">
      <c r="B98" s="120" t="s">
        <v>3334</v>
      </c>
      <c r="C98" s="155">
        <v>0</v>
      </c>
      <c r="D98" s="155">
        <v>59978</v>
      </c>
      <c r="E98" s="155">
        <v>0</v>
      </c>
      <c r="F98" s="155">
        <v>0</v>
      </c>
      <c r="G98" s="171">
        <f t="shared" si="5"/>
        <v>59978</v>
      </c>
      <c r="H98" s="120"/>
    </row>
    <row r="99" spans="2:8">
      <c r="B99" s="120" t="s">
        <v>3335</v>
      </c>
      <c r="C99" s="155">
        <v>0</v>
      </c>
      <c r="D99" s="155">
        <v>2317</v>
      </c>
      <c r="E99" s="155">
        <v>0</v>
      </c>
      <c r="F99" s="155">
        <v>0</v>
      </c>
      <c r="G99" s="171">
        <f t="shared" si="5"/>
        <v>2317</v>
      </c>
      <c r="H99" s="120"/>
    </row>
    <row r="100" spans="2:8">
      <c r="B100" s="120" t="s">
        <v>3341</v>
      </c>
      <c r="C100" s="33">
        <v>0</v>
      </c>
      <c r="D100" s="33">
        <v>104829</v>
      </c>
      <c r="E100" s="33">
        <v>0</v>
      </c>
      <c r="F100" s="33">
        <v>0</v>
      </c>
      <c r="G100" s="123">
        <f t="shared" si="5"/>
        <v>104829</v>
      </c>
      <c r="H100" s="120"/>
    </row>
    <row r="101" spans="2:8">
      <c r="B101" s="120" t="s">
        <v>3345</v>
      </c>
      <c r="C101" s="33">
        <v>0</v>
      </c>
      <c r="D101" s="33">
        <v>4767.8</v>
      </c>
      <c r="E101" s="33">
        <v>0</v>
      </c>
      <c r="F101" s="33">
        <v>0</v>
      </c>
      <c r="G101" s="123">
        <f t="shared" si="5"/>
        <v>4767.8</v>
      </c>
      <c r="H101" s="120"/>
    </row>
    <row r="102" spans="2:8">
      <c r="B102" s="120" t="s">
        <v>3353</v>
      </c>
      <c r="C102" s="33">
        <v>19386666</v>
      </c>
      <c r="D102" s="33">
        <v>9217</v>
      </c>
      <c r="E102" s="33">
        <v>0</v>
      </c>
      <c r="F102" s="33">
        <v>14368</v>
      </c>
      <c r="G102" s="123">
        <f t="shared" si="5"/>
        <v>19410251</v>
      </c>
      <c r="H102" s="120"/>
    </row>
    <row r="103" spans="2:8">
      <c r="B103" s="120" t="s">
        <v>3395</v>
      </c>
      <c r="C103" s="33">
        <v>0</v>
      </c>
      <c r="D103" s="33">
        <v>91253</v>
      </c>
      <c r="E103" s="33">
        <v>0</v>
      </c>
      <c r="F103" s="33">
        <v>0</v>
      </c>
      <c r="G103" s="123">
        <f t="shared" si="5"/>
        <v>91253</v>
      </c>
      <c r="H103" s="120"/>
    </row>
    <row r="104" spans="2:8">
      <c r="B104" s="120" t="s">
        <v>3403</v>
      </c>
      <c r="C104" s="33">
        <v>0</v>
      </c>
      <c r="D104" s="33">
        <v>0</v>
      </c>
      <c r="E104" s="33">
        <v>0</v>
      </c>
      <c r="F104" s="33">
        <v>9400</v>
      </c>
      <c r="G104" s="123">
        <f t="shared" si="5"/>
        <v>9400</v>
      </c>
      <c r="H104" s="120"/>
    </row>
    <row r="105" spans="2:8">
      <c r="B105" s="120" t="s">
        <v>3407</v>
      </c>
      <c r="C105" s="33">
        <v>0</v>
      </c>
      <c r="D105" s="33">
        <v>0</v>
      </c>
      <c r="E105" s="33">
        <v>0</v>
      </c>
      <c r="F105" s="33">
        <v>18000</v>
      </c>
      <c r="G105" s="123">
        <f t="shared" si="5"/>
        <v>18000</v>
      </c>
      <c r="H105" s="120"/>
    </row>
    <row r="106" spans="2:8">
      <c r="B106" s="120" t="s">
        <v>3411</v>
      </c>
      <c r="C106" s="33">
        <v>0</v>
      </c>
      <c r="D106" s="33">
        <v>20651</v>
      </c>
      <c r="E106" s="33">
        <v>0</v>
      </c>
      <c r="F106" s="33">
        <v>0</v>
      </c>
      <c r="G106" s="123">
        <f t="shared" si="5"/>
        <v>20651</v>
      </c>
      <c r="H106" s="120"/>
    </row>
    <row r="107" spans="2:8">
      <c r="B107" s="120" t="s">
        <v>3416</v>
      </c>
      <c r="C107" s="33">
        <v>0</v>
      </c>
      <c r="D107" s="33">
        <v>0</v>
      </c>
      <c r="E107" s="33">
        <v>69468</v>
      </c>
      <c r="F107" s="33">
        <v>0</v>
      </c>
      <c r="G107" s="123">
        <f t="shared" si="5"/>
        <v>69468</v>
      </c>
      <c r="H107" s="120"/>
    </row>
    <row r="108" spans="2:8">
      <c r="B108" s="120" t="s">
        <v>3427</v>
      </c>
      <c r="C108" s="33">
        <v>0</v>
      </c>
      <c r="D108" s="33">
        <v>2999</v>
      </c>
      <c r="E108" s="33">
        <v>0</v>
      </c>
      <c r="F108" s="33">
        <v>0</v>
      </c>
      <c r="G108" s="123">
        <f t="shared" si="5"/>
        <v>2999</v>
      </c>
      <c r="H108" s="120"/>
    </row>
    <row r="109" spans="2:8">
      <c r="B109" s="120" t="s">
        <v>3428</v>
      </c>
      <c r="C109" s="33">
        <v>0</v>
      </c>
      <c r="D109" s="33">
        <v>951</v>
      </c>
      <c r="E109" s="33">
        <v>0</v>
      </c>
      <c r="F109" s="33">
        <v>0</v>
      </c>
      <c r="G109" s="123">
        <f t="shared" si="5"/>
        <v>951</v>
      </c>
      <c r="H109" s="120"/>
    </row>
    <row r="110" spans="2:8">
      <c r="B110" s="120" t="s">
        <v>3429</v>
      </c>
      <c r="C110" s="33">
        <v>0</v>
      </c>
      <c r="D110" s="33">
        <v>2498</v>
      </c>
      <c r="E110" s="33">
        <v>0</v>
      </c>
      <c r="F110" s="33">
        <v>0</v>
      </c>
      <c r="G110" s="123">
        <f t="shared" si="5"/>
        <v>2498</v>
      </c>
      <c r="H110" s="120"/>
    </row>
    <row r="111" spans="2:8">
      <c r="B111" s="120" t="s">
        <v>3460</v>
      </c>
      <c r="C111" s="33">
        <v>0</v>
      </c>
      <c r="D111" s="33">
        <v>6620</v>
      </c>
      <c r="E111" s="33">
        <v>0</v>
      </c>
      <c r="F111" s="33">
        <v>0</v>
      </c>
      <c r="G111" s="123">
        <f t="shared" ref="G111:G170" si="6">SUM(C111:F111)</f>
        <v>6620</v>
      </c>
      <c r="H111" s="120"/>
    </row>
    <row r="112" spans="2:8">
      <c r="B112" s="120" t="s">
        <v>3458</v>
      </c>
      <c r="C112" s="33">
        <v>0</v>
      </c>
      <c r="D112" s="33">
        <v>6294</v>
      </c>
      <c r="E112" s="33">
        <v>0</v>
      </c>
      <c r="F112" s="33">
        <v>0</v>
      </c>
      <c r="G112" s="123">
        <f t="shared" si="6"/>
        <v>6294</v>
      </c>
      <c r="H112" s="120"/>
    </row>
    <row r="113" spans="2:8">
      <c r="B113" s="120" t="s">
        <v>3461</v>
      </c>
      <c r="C113" s="33">
        <v>0</v>
      </c>
      <c r="D113" s="33">
        <v>473</v>
      </c>
      <c r="E113" s="33">
        <v>0</v>
      </c>
      <c r="F113" s="33">
        <v>0</v>
      </c>
      <c r="G113" s="123">
        <f t="shared" si="6"/>
        <v>473</v>
      </c>
      <c r="H113" s="120"/>
    </row>
    <row r="114" spans="2:8">
      <c r="B114" s="120" t="s">
        <v>3462</v>
      </c>
      <c r="C114" s="33">
        <v>0</v>
      </c>
      <c r="D114" s="33">
        <v>967</v>
      </c>
      <c r="E114" s="33">
        <v>0</v>
      </c>
      <c r="F114" s="33">
        <v>0</v>
      </c>
      <c r="G114" s="123">
        <f t="shared" si="6"/>
        <v>967</v>
      </c>
      <c r="H114" s="120"/>
    </row>
    <row r="115" spans="2:8">
      <c r="B115" s="120" t="s">
        <v>3464</v>
      </c>
      <c r="C115" s="33">
        <v>0</v>
      </c>
      <c r="D115" s="33">
        <v>44508</v>
      </c>
      <c r="E115" s="33">
        <v>0</v>
      </c>
      <c r="F115" s="33">
        <v>0</v>
      </c>
      <c r="G115" s="123">
        <f t="shared" si="6"/>
        <v>44508</v>
      </c>
      <c r="H115" s="120"/>
    </row>
    <row r="116" spans="2:8">
      <c r="B116" s="120" t="s">
        <v>3465</v>
      </c>
      <c r="C116" s="33">
        <v>21215</v>
      </c>
      <c r="D116" s="33">
        <v>0</v>
      </c>
      <c r="E116" s="33">
        <v>0</v>
      </c>
      <c r="F116" s="33">
        <v>0</v>
      </c>
      <c r="G116" s="123">
        <f t="shared" si="6"/>
        <v>21215</v>
      </c>
      <c r="H116" s="120"/>
    </row>
    <row r="117" spans="2:8">
      <c r="B117" s="120" t="s">
        <v>3459</v>
      </c>
      <c r="C117" s="33">
        <v>0</v>
      </c>
      <c r="D117" s="33">
        <v>7093</v>
      </c>
      <c r="E117" s="33">
        <v>0</v>
      </c>
      <c r="F117" s="33">
        <v>0</v>
      </c>
      <c r="G117" s="123">
        <f t="shared" si="6"/>
        <v>7093</v>
      </c>
      <c r="H117" s="120"/>
    </row>
    <row r="118" spans="2:8">
      <c r="B118" s="120" t="s">
        <v>3473</v>
      </c>
      <c r="C118" s="33">
        <v>0</v>
      </c>
      <c r="D118" s="33">
        <v>12687</v>
      </c>
      <c r="E118" s="33">
        <v>0</v>
      </c>
      <c r="F118" s="33">
        <v>0</v>
      </c>
      <c r="G118" s="123">
        <f t="shared" si="6"/>
        <v>12687</v>
      </c>
      <c r="H118" s="120"/>
    </row>
    <row r="119" spans="2:8">
      <c r="B119" s="120" t="s">
        <v>3490</v>
      </c>
      <c r="C119" s="33">
        <v>0</v>
      </c>
      <c r="D119" s="33">
        <v>0</v>
      </c>
      <c r="E119" s="33">
        <v>0</v>
      </c>
      <c r="F119" s="33">
        <v>79936</v>
      </c>
      <c r="G119" s="123">
        <f t="shared" si="6"/>
        <v>79936</v>
      </c>
      <c r="H119" s="120" t="s">
        <v>11</v>
      </c>
    </row>
    <row r="120" spans="2:8">
      <c r="B120" s="120" t="s">
        <v>3495</v>
      </c>
      <c r="C120" s="33">
        <v>0</v>
      </c>
      <c r="D120" s="33">
        <v>0</v>
      </c>
      <c r="E120" s="33">
        <v>1372.3430000000001</v>
      </c>
      <c r="F120" s="33">
        <v>0</v>
      </c>
      <c r="G120" s="123">
        <f t="shared" si="6"/>
        <v>1372.3430000000001</v>
      </c>
      <c r="H120" s="120"/>
    </row>
    <row r="121" spans="2:8">
      <c r="B121" s="120" t="s">
        <v>3501</v>
      </c>
      <c r="C121" s="33">
        <v>0</v>
      </c>
      <c r="D121" s="33">
        <v>2965</v>
      </c>
      <c r="E121" s="33">
        <v>0</v>
      </c>
      <c r="F121" s="33">
        <v>0</v>
      </c>
      <c r="G121" s="123">
        <f t="shared" si="6"/>
        <v>2965</v>
      </c>
      <c r="H121" s="120"/>
    </row>
    <row r="122" spans="2:8">
      <c r="B122" s="120" t="s">
        <v>3511</v>
      </c>
      <c r="C122" s="33">
        <v>0</v>
      </c>
      <c r="D122" s="33">
        <v>13837.768</v>
      </c>
      <c r="E122" s="33">
        <v>0</v>
      </c>
      <c r="F122" s="33">
        <v>0</v>
      </c>
      <c r="G122" s="123">
        <f t="shared" si="6"/>
        <v>13837.768</v>
      </c>
      <c r="H122" s="120"/>
    </row>
    <row r="123" spans="2:8">
      <c r="B123" s="120" t="s">
        <v>3512</v>
      </c>
      <c r="C123" s="33">
        <v>0</v>
      </c>
      <c r="D123" s="33">
        <v>12393.905000000001</v>
      </c>
      <c r="E123" s="33">
        <v>0</v>
      </c>
      <c r="F123" s="33">
        <v>0</v>
      </c>
      <c r="G123" s="123">
        <f t="shared" si="6"/>
        <v>12393.905000000001</v>
      </c>
      <c r="H123" s="120"/>
    </row>
    <row r="124" spans="2:8">
      <c r="B124" s="120" t="s">
        <v>3513</v>
      </c>
      <c r="C124" s="33">
        <v>0</v>
      </c>
      <c r="D124" s="33">
        <v>3781.8789999999999</v>
      </c>
      <c r="E124" s="33">
        <v>0</v>
      </c>
      <c r="F124" s="33">
        <v>0</v>
      </c>
      <c r="G124" s="123">
        <f t="shared" si="6"/>
        <v>3781.8789999999999</v>
      </c>
      <c r="H124" s="120"/>
    </row>
    <row r="125" spans="2:8">
      <c r="B125" s="120" t="s">
        <v>3514</v>
      </c>
      <c r="C125" s="33">
        <v>0</v>
      </c>
      <c r="D125" s="33">
        <v>4345.0810000000001</v>
      </c>
      <c r="E125" s="33">
        <v>0</v>
      </c>
      <c r="F125" s="33">
        <v>0</v>
      </c>
      <c r="G125" s="123">
        <f t="shared" si="6"/>
        <v>4345.0810000000001</v>
      </c>
      <c r="H125" s="120"/>
    </row>
    <row r="126" spans="2:8">
      <c r="B126" s="120" t="s">
        <v>3519</v>
      </c>
      <c r="C126" s="33">
        <v>1355223.3</v>
      </c>
      <c r="D126" s="33">
        <v>78117.600000000006</v>
      </c>
      <c r="E126" s="33">
        <v>0</v>
      </c>
      <c r="F126" s="33">
        <v>0</v>
      </c>
      <c r="G126" s="123">
        <f t="shared" si="6"/>
        <v>1433340.9000000001</v>
      </c>
      <c r="H126" s="120"/>
    </row>
    <row r="127" spans="2:8">
      <c r="B127" s="120" t="s">
        <v>3528</v>
      </c>
      <c r="C127" s="33">
        <v>0</v>
      </c>
      <c r="D127" s="33">
        <v>0</v>
      </c>
      <c r="E127" s="33">
        <v>0</v>
      </c>
      <c r="F127" s="33">
        <v>0</v>
      </c>
      <c r="G127" s="123">
        <f t="shared" si="6"/>
        <v>0</v>
      </c>
      <c r="H127" s="120" t="s">
        <v>3529</v>
      </c>
    </row>
    <row r="128" spans="2:8">
      <c r="B128" s="120" t="s">
        <v>3541</v>
      </c>
      <c r="C128" s="33">
        <v>0</v>
      </c>
      <c r="D128" s="33">
        <v>0</v>
      </c>
      <c r="E128" s="33">
        <v>15253</v>
      </c>
      <c r="F128" s="33">
        <v>0</v>
      </c>
      <c r="G128" s="123">
        <f t="shared" si="6"/>
        <v>15253</v>
      </c>
      <c r="H128" s="120"/>
    </row>
    <row r="129" spans="2:8">
      <c r="B129" s="120" t="s">
        <v>3542</v>
      </c>
      <c r="C129" s="33">
        <v>0</v>
      </c>
      <c r="D129" s="33">
        <v>0</v>
      </c>
      <c r="E129" s="33">
        <v>166923</v>
      </c>
      <c r="F129" s="33">
        <v>0</v>
      </c>
      <c r="G129" s="123">
        <f t="shared" si="6"/>
        <v>166923</v>
      </c>
      <c r="H129" s="120"/>
    </row>
    <row r="130" spans="2:8">
      <c r="B130" s="120" t="s">
        <v>3543</v>
      </c>
      <c r="C130" s="33">
        <v>0</v>
      </c>
      <c r="D130" s="33">
        <v>27576</v>
      </c>
      <c r="E130" s="33">
        <v>0</v>
      </c>
      <c r="F130" s="33">
        <v>0</v>
      </c>
      <c r="G130" s="123">
        <f t="shared" si="6"/>
        <v>27576</v>
      </c>
      <c r="H130" s="120"/>
    </row>
    <row r="131" spans="2:8">
      <c r="B131" s="120" t="s">
        <v>3544</v>
      </c>
      <c r="C131" s="33">
        <v>0</v>
      </c>
      <c r="D131" s="33">
        <v>5349</v>
      </c>
      <c r="E131" s="33">
        <v>0</v>
      </c>
      <c r="F131" s="33">
        <v>0</v>
      </c>
      <c r="G131" s="123">
        <f t="shared" si="6"/>
        <v>5349</v>
      </c>
      <c r="H131" s="120"/>
    </row>
    <row r="132" spans="2:8">
      <c r="B132" s="120" t="s">
        <v>3545</v>
      </c>
      <c r="C132" s="33">
        <v>0</v>
      </c>
      <c r="D132" s="33">
        <v>2869</v>
      </c>
      <c r="E132" s="33">
        <v>0</v>
      </c>
      <c r="F132" s="33">
        <v>0</v>
      </c>
      <c r="G132" s="123">
        <f t="shared" si="6"/>
        <v>2869</v>
      </c>
      <c r="H132" s="120"/>
    </row>
    <row r="133" spans="2:8">
      <c r="B133" s="120" t="s">
        <v>3546</v>
      </c>
      <c r="C133" s="33">
        <v>0</v>
      </c>
      <c r="D133" s="33">
        <v>12569</v>
      </c>
      <c r="E133" s="33">
        <v>0</v>
      </c>
      <c r="F133" s="33">
        <v>0</v>
      </c>
      <c r="G133" s="123">
        <f t="shared" si="6"/>
        <v>12569</v>
      </c>
      <c r="H133" s="120"/>
    </row>
    <row r="134" spans="2:8">
      <c r="B134" s="120" t="s">
        <v>3547</v>
      </c>
      <c r="C134" s="33">
        <v>0</v>
      </c>
      <c r="D134" s="33">
        <v>1643</v>
      </c>
      <c r="E134" s="33">
        <v>0</v>
      </c>
      <c r="F134" s="33">
        <v>0</v>
      </c>
      <c r="G134" s="123">
        <f t="shared" si="6"/>
        <v>1643</v>
      </c>
      <c r="H134" s="120"/>
    </row>
    <row r="135" spans="2:8">
      <c r="B135" s="120" t="s">
        <v>3548</v>
      </c>
      <c r="C135" s="33">
        <v>0</v>
      </c>
      <c r="D135" s="33">
        <v>2471</v>
      </c>
      <c r="E135" s="33">
        <v>0</v>
      </c>
      <c r="F135" s="33">
        <v>0</v>
      </c>
      <c r="G135" s="123">
        <f t="shared" si="6"/>
        <v>2471</v>
      </c>
      <c r="H135" s="120"/>
    </row>
    <row r="136" spans="2:8">
      <c r="B136" s="120" t="s">
        <v>3549</v>
      </c>
      <c r="C136" s="33">
        <v>0</v>
      </c>
      <c r="D136" s="33">
        <v>1915</v>
      </c>
      <c r="E136" s="33">
        <v>0</v>
      </c>
      <c r="F136" s="33">
        <v>0</v>
      </c>
      <c r="G136" s="123">
        <f t="shared" si="6"/>
        <v>1915</v>
      </c>
      <c r="H136" s="120"/>
    </row>
    <row r="137" spans="2:8">
      <c r="B137" s="120" t="s">
        <v>3558</v>
      </c>
      <c r="C137" s="33">
        <v>0</v>
      </c>
      <c r="D137" s="33">
        <v>3243</v>
      </c>
      <c r="E137" s="33">
        <v>0</v>
      </c>
      <c r="F137" s="33">
        <v>0</v>
      </c>
      <c r="G137" s="123">
        <f>SUM(C137:F137)</f>
        <v>3243</v>
      </c>
      <c r="H137" s="120"/>
    </row>
    <row r="138" spans="2:8">
      <c r="B138" s="120" t="s">
        <v>3559</v>
      </c>
      <c r="C138" s="33">
        <v>0</v>
      </c>
      <c r="D138" s="33">
        <v>8030</v>
      </c>
      <c r="E138" s="33">
        <v>0</v>
      </c>
      <c r="F138" s="33">
        <v>0</v>
      </c>
      <c r="G138" s="123">
        <f>SUM(C138:F138)</f>
        <v>8030</v>
      </c>
      <c r="H138" s="120"/>
    </row>
    <row r="139" spans="2:8">
      <c r="B139" s="120" t="s">
        <v>3560</v>
      </c>
      <c r="C139" s="33">
        <v>0</v>
      </c>
      <c r="D139" s="33">
        <v>2702</v>
      </c>
      <c r="E139" s="33">
        <v>0</v>
      </c>
      <c r="F139" s="33">
        <v>0</v>
      </c>
      <c r="G139" s="123">
        <f>SUM(C139:F139)</f>
        <v>2702</v>
      </c>
      <c r="H139" s="120"/>
    </row>
    <row r="140" spans="2:8">
      <c r="B140" s="120" t="s">
        <v>3597</v>
      </c>
      <c r="C140" s="33">
        <v>0</v>
      </c>
      <c r="D140" s="33">
        <v>2210.9</v>
      </c>
      <c r="E140" s="33">
        <v>0</v>
      </c>
      <c r="F140" s="33">
        <v>0</v>
      </c>
      <c r="G140" s="123">
        <f t="shared" si="6"/>
        <v>2210.9</v>
      </c>
      <c r="H140" s="120"/>
    </row>
    <row r="141" spans="2:8">
      <c r="B141" s="120" t="s">
        <v>3601</v>
      </c>
      <c r="C141" s="33">
        <v>0</v>
      </c>
      <c r="D141" s="33">
        <v>2123.8000000000002</v>
      </c>
      <c r="E141" s="33">
        <v>0</v>
      </c>
      <c r="F141" s="33">
        <v>0</v>
      </c>
      <c r="G141" s="123">
        <f t="shared" si="6"/>
        <v>2123.8000000000002</v>
      </c>
      <c r="H141" s="120"/>
    </row>
    <row r="142" spans="2:8">
      <c r="B142" s="120" t="s">
        <v>3598</v>
      </c>
      <c r="C142" s="33">
        <v>0</v>
      </c>
      <c r="D142" s="33">
        <v>3221.1</v>
      </c>
      <c r="E142" s="33">
        <v>0</v>
      </c>
      <c r="F142" s="33">
        <v>0</v>
      </c>
      <c r="G142" s="123">
        <f t="shared" si="6"/>
        <v>3221.1</v>
      </c>
      <c r="H142" s="120"/>
    </row>
    <row r="143" spans="2:8">
      <c r="B143" s="120" t="s">
        <v>3602</v>
      </c>
      <c r="C143" s="33">
        <v>0</v>
      </c>
      <c r="D143" s="33">
        <v>507.7</v>
      </c>
      <c r="E143" s="33">
        <v>0</v>
      </c>
      <c r="F143" s="33">
        <v>0</v>
      </c>
      <c r="G143" s="123">
        <f t="shared" si="6"/>
        <v>507.7</v>
      </c>
      <c r="H143" s="120"/>
    </row>
    <row r="144" spans="2:8">
      <c r="B144" s="120" t="s">
        <v>3599</v>
      </c>
      <c r="C144" s="33">
        <v>0</v>
      </c>
      <c r="D144" s="33">
        <v>0</v>
      </c>
      <c r="E144" s="33">
        <v>0</v>
      </c>
      <c r="F144" s="33">
        <v>0</v>
      </c>
      <c r="G144" s="123">
        <f t="shared" si="6"/>
        <v>0</v>
      </c>
      <c r="H144" s="120"/>
    </row>
    <row r="145" spans="2:8">
      <c r="B145" s="120" t="s">
        <v>3600</v>
      </c>
      <c r="C145" s="33">
        <v>0</v>
      </c>
      <c r="D145" s="33">
        <v>2635.9</v>
      </c>
      <c r="E145" s="33">
        <v>0</v>
      </c>
      <c r="F145" s="33">
        <v>0</v>
      </c>
      <c r="G145" s="123">
        <f t="shared" si="6"/>
        <v>2635.9</v>
      </c>
      <c r="H145" s="120"/>
    </row>
    <row r="146" spans="2:8">
      <c r="B146" s="120" t="s">
        <v>3603</v>
      </c>
      <c r="C146" s="33">
        <v>0</v>
      </c>
      <c r="D146" s="33">
        <v>23176.1</v>
      </c>
      <c r="E146" s="33">
        <v>0</v>
      </c>
      <c r="F146" s="33">
        <v>0</v>
      </c>
      <c r="G146" s="123">
        <f t="shared" si="6"/>
        <v>23176.1</v>
      </c>
      <c r="H146" s="120"/>
    </row>
    <row r="147" spans="2:8">
      <c r="B147" s="120" t="s">
        <v>3604</v>
      </c>
      <c r="C147" s="33">
        <v>0</v>
      </c>
      <c r="D147" s="33">
        <v>1891.7</v>
      </c>
      <c r="E147" s="33">
        <v>0</v>
      </c>
      <c r="F147" s="33">
        <v>1322</v>
      </c>
      <c r="G147" s="123">
        <f t="shared" si="6"/>
        <v>3213.7</v>
      </c>
      <c r="H147" s="120"/>
    </row>
    <row r="148" spans="2:8">
      <c r="B148" s="120" t="s">
        <v>3605</v>
      </c>
      <c r="C148" s="33">
        <v>0</v>
      </c>
      <c r="D148" s="33">
        <v>18361.3</v>
      </c>
      <c r="E148" s="33">
        <v>0</v>
      </c>
      <c r="F148" s="33">
        <v>636.5</v>
      </c>
      <c r="G148" s="123">
        <f t="shared" si="6"/>
        <v>18997.8</v>
      </c>
      <c r="H148" s="222"/>
    </row>
    <row r="149" spans="2:8">
      <c r="B149" s="120" t="s">
        <v>3606</v>
      </c>
      <c r="C149" s="33">
        <v>601</v>
      </c>
      <c r="D149" s="33">
        <v>11643</v>
      </c>
      <c r="E149" s="33">
        <v>0</v>
      </c>
      <c r="F149" s="33">
        <v>0</v>
      </c>
      <c r="G149" s="123">
        <f t="shared" si="6"/>
        <v>12244</v>
      </c>
      <c r="H149" s="222"/>
    </row>
    <row r="150" spans="2:8">
      <c r="B150" s="120" t="s">
        <v>3607</v>
      </c>
      <c r="C150" s="33">
        <v>0</v>
      </c>
      <c r="D150" s="33">
        <v>12299.9</v>
      </c>
      <c r="E150" s="33">
        <v>0</v>
      </c>
      <c r="F150" s="33">
        <v>0</v>
      </c>
      <c r="G150" s="123">
        <f t="shared" si="6"/>
        <v>12299.9</v>
      </c>
      <c r="H150" s="222"/>
    </row>
    <row r="151" spans="2:8">
      <c r="B151" s="120" t="s">
        <v>3608</v>
      </c>
      <c r="C151" s="33">
        <v>0</v>
      </c>
      <c r="D151" s="33">
        <v>14107.6</v>
      </c>
      <c r="E151" s="33">
        <v>0</v>
      </c>
      <c r="F151" s="33">
        <v>0</v>
      </c>
      <c r="G151" s="123">
        <f t="shared" si="6"/>
        <v>14107.6</v>
      </c>
      <c r="H151" s="222"/>
    </row>
    <row r="152" spans="2:8">
      <c r="B152" s="120" t="s">
        <v>3609</v>
      </c>
      <c r="C152" s="33">
        <v>0</v>
      </c>
      <c r="D152" s="33">
        <v>9255.2000000000007</v>
      </c>
      <c r="E152" s="33">
        <v>0</v>
      </c>
      <c r="F152" s="33">
        <v>0</v>
      </c>
      <c r="G152" s="123">
        <f t="shared" si="6"/>
        <v>9255.2000000000007</v>
      </c>
      <c r="H152" s="222"/>
    </row>
    <row r="153" spans="2:8">
      <c r="B153" s="120" t="s">
        <v>3610</v>
      </c>
      <c r="C153" s="33">
        <v>0</v>
      </c>
      <c r="D153" s="33">
        <v>0</v>
      </c>
      <c r="E153" s="33">
        <v>0</v>
      </c>
      <c r="F153" s="33">
        <v>0</v>
      </c>
      <c r="G153" s="221">
        <f t="shared" si="6"/>
        <v>0</v>
      </c>
      <c r="H153" s="222"/>
    </row>
    <row r="154" spans="2:8">
      <c r="B154" s="120" t="s">
        <v>3638</v>
      </c>
      <c r="C154" s="33">
        <v>0</v>
      </c>
      <c r="D154" s="33">
        <v>0</v>
      </c>
      <c r="E154" s="33">
        <f>0.89*1934</f>
        <v>1721.26</v>
      </c>
      <c r="F154" s="33">
        <f>0.89*41</f>
        <v>36.49</v>
      </c>
      <c r="G154" s="221">
        <f t="shared" si="6"/>
        <v>1757.75</v>
      </c>
      <c r="H154" s="222"/>
    </row>
    <row r="155" spans="2:8">
      <c r="B155" s="120" t="s">
        <v>3645</v>
      </c>
      <c r="C155" s="33">
        <v>0</v>
      </c>
      <c r="D155" s="33">
        <v>23755</v>
      </c>
      <c r="E155" s="33">
        <v>0</v>
      </c>
      <c r="F155" s="33">
        <v>0</v>
      </c>
      <c r="G155" s="221">
        <f t="shared" si="6"/>
        <v>23755</v>
      </c>
      <c r="H155" s="222"/>
    </row>
    <row r="156" spans="2:8">
      <c r="B156" s="120" t="s">
        <v>3654</v>
      </c>
      <c r="C156" s="33">
        <v>0</v>
      </c>
      <c r="D156" s="33">
        <v>553</v>
      </c>
      <c r="E156" s="33">
        <v>0</v>
      </c>
      <c r="F156" s="33">
        <v>0</v>
      </c>
      <c r="G156" s="221">
        <f t="shared" si="6"/>
        <v>553</v>
      </c>
      <c r="H156" s="222"/>
    </row>
    <row r="157" spans="2:8">
      <c r="B157" s="120" t="s">
        <v>3674</v>
      </c>
      <c r="C157" s="33">
        <v>0</v>
      </c>
      <c r="D157" s="33">
        <v>0</v>
      </c>
      <c r="E157" s="33">
        <v>0</v>
      </c>
      <c r="F157" s="33">
        <v>4484</v>
      </c>
      <c r="G157" s="221">
        <f t="shared" si="6"/>
        <v>4484</v>
      </c>
      <c r="H157" s="222"/>
    </row>
    <row r="158" spans="2:8">
      <c r="B158" s="120" t="s">
        <v>3675</v>
      </c>
      <c r="C158" s="33">
        <v>139956</v>
      </c>
      <c r="D158" s="33">
        <v>0</v>
      </c>
      <c r="E158" s="33">
        <v>0</v>
      </c>
      <c r="F158" s="33">
        <v>0</v>
      </c>
      <c r="G158" s="221">
        <f t="shared" si="6"/>
        <v>139956</v>
      </c>
      <c r="H158" s="222"/>
    </row>
    <row r="159" spans="2:8">
      <c r="B159" s="120" t="s">
        <v>3676</v>
      </c>
      <c r="C159" s="33">
        <v>0</v>
      </c>
      <c r="D159" s="33">
        <v>20411</v>
      </c>
      <c r="E159" s="33">
        <v>0</v>
      </c>
      <c r="F159" s="33">
        <v>0</v>
      </c>
      <c r="G159" s="221">
        <f t="shared" si="6"/>
        <v>20411</v>
      </c>
      <c r="H159" s="222"/>
    </row>
    <row r="160" spans="2:8">
      <c r="B160" s="120" t="s">
        <v>3705</v>
      </c>
      <c r="C160" s="33">
        <v>0</v>
      </c>
      <c r="D160" s="33">
        <v>10134</v>
      </c>
      <c r="E160" s="33">
        <v>0</v>
      </c>
      <c r="F160" s="33">
        <v>0</v>
      </c>
      <c r="G160" s="221">
        <f t="shared" si="6"/>
        <v>10134</v>
      </c>
      <c r="H160" s="222"/>
    </row>
    <row r="161" spans="2:8">
      <c r="B161" s="120" t="s">
        <v>3706</v>
      </c>
      <c r="C161" s="33">
        <v>0</v>
      </c>
      <c r="D161" s="33">
        <v>6356</v>
      </c>
      <c r="E161" s="33">
        <v>0</v>
      </c>
      <c r="F161" s="33">
        <v>0</v>
      </c>
      <c r="G161" s="221">
        <f t="shared" si="6"/>
        <v>6356</v>
      </c>
      <c r="H161" s="222"/>
    </row>
    <row r="162" spans="2:8">
      <c r="B162" s="120" t="s">
        <v>3707</v>
      </c>
      <c r="C162" s="33">
        <v>0</v>
      </c>
      <c r="D162" s="33">
        <v>0</v>
      </c>
      <c r="E162" s="33">
        <v>0</v>
      </c>
      <c r="F162" s="33">
        <v>1671</v>
      </c>
      <c r="G162" s="221">
        <f t="shared" si="6"/>
        <v>1671</v>
      </c>
      <c r="H162" s="222"/>
    </row>
    <row r="163" spans="2:8">
      <c r="B163" s="120" t="s">
        <v>3708</v>
      </c>
      <c r="C163" s="33">
        <v>0</v>
      </c>
      <c r="D163" s="33">
        <v>17487</v>
      </c>
      <c r="E163" s="33">
        <v>0</v>
      </c>
      <c r="F163" s="33">
        <v>0</v>
      </c>
      <c r="G163" s="221">
        <f t="shared" si="6"/>
        <v>17487</v>
      </c>
      <c r="H163" s="222"/>
    </row>
    <row r="164" spans="2:8">
      <c r="B164" s="120" t="s">
        <v>3709</v>
      </c>
      <c r="C164" s="33">
        <v>0</v>
      </c>
      <c r="D164" s="33">
        <v>4343</v>
      </c>
      <c r="E164" s="33">
        <v>0</v>
      </c>
      <c r="F164" s="33">
        <v>0</v>
      </c>
      <c r="G164" s="221">
        <f t="shared" si="6"/>
        <v>4343</v>
      </c>
      <c r="H164" s="222"/>
    </row>
    <row r="165" spans="2:8">
      <c r="B165" s="120" t="s">
        <v>3710</v>
      </c>
      <c r="C165" s="33">
        <v>0</v>
      </c>
      <c r="D165" s="33">
        <v>2914</v>
      </c>
      <c r="E165" s="33">
        <v>0</v>
      </c>
      <c r="F165" s="33">
        <v>0</v>
      </c>
      <c r="G165" s="221">
        <f t="shared" si="6"/>
        <v>2914</v>
      </c>
      <c r="H165" s="222"/>
    </row>
    <row r="166" spans="2:8">
      <c r="B166" s="120" t="s">
        <v>3711</v>
      </c>
      <c r="C166" s="33">
        <v>0</v>
      </c>
      <c r="D166" s="33">
        <v>1081</v>
      </c>
      <c r="E166" s="33">
        <v>0</v>
      </c>
      <c r="F166" s="33">
        <v>0</v>
      </c>
      <c r="G166" s="221">
        <f t="shared" si="6"/>
        <v>1081</v>
      </c>
      <c r="H166" s="222"/>
    </row>
    <row r="167" spans="2:8">
      <c r="B167" s="120" t="s">
        <v>3712</v>
      </c>
      <c r="C167" s="33">
        <v>0</v>
      </c>
      <c r="D167" s="33">
        <v>2164</v>
      </c>
      <c r="E167" s="33">
        <v>0</v>
      </c>
      <c r="F167" s="33">
        <v>0</v>
      </c>
      <c r="G167" s="221">
        <f t="shared" si="6"/>
        <v>2164</v>
      </c>
      <c r="H167" s="222"/>
    </row>
    <row r="168" spans="2:8">
      <c r="B168" s="120" t="s">
        <v>3713</v>
      </c>
      <c r="C168" s="33">
        <v>0</v>
      </c>
      <c r="D168" s="33">
        <v>973</v>
      </c>
      <c r="E168" s="33">
        <v>0</v>
      </c>
      <c r="F168" s="33">
        <v>0</v>
      </c>
      <c r="G168" s="221">
        <f t="shared" si="6"/>
        <v>973</v>
      </c>
      <c r="H168" s="222"/>
    </row>
    <row r="169" spans="2:8">
      <c r="B169" s="120" t="s">
        <v>3714</v>
      </c>
      <c r="C169" s="33">
        <v>0</v>
      </c>
      <c r="D169" s="33">
        <v>556</v>
      </c>
      <c r="E169" s="33">
        <v>0</v>
      </c>
      <c r="F169" s="33">
        <v>0</v>
      </c>
      <c r="G169" s="221">
        <f t="shared" si="6"/>
        <v>556</v>
      </c>
      <c r="H169" s="222"/>
    </row>
    <row r="170" spans="2:8">
      <c r="B170" s="120" t="s">
        <v>3715</v>
      </c>
      <c r="C170" s="33">
        <v>0</v>
      </c>
      <c r="D170" s="33">
        <v>1127</v>
      </c>
      <c r="E170" s="33">
        <v>0</v>
      </c>
      <c r="F170" s="33">
        <v>0</v>
      </c>
      <c r="G170" s="221">
        <f t="shared" si="6"/>
        <v>1127</v>
      </c>
      <c r="H170" s="222"/>
    </row>
    <row r="171" spans="2:8">
      <c r="B171" s="120" t="s">
        <v>3731</v>
      </c>
      <c r="C171" s="155">
        <v>0</v>
      </c>
      <c r="D171" s="155">
        <v>48542</v>
      </c>
      <c r="E171" s="155">
        <v>0</v>
      </c>
      <c r="F171" s="155">
        <v>0</v>
      </c>
      <c r="G171" s="221">
        <f t="shared" ref="G171:G175" si="7">SUM(C171:F171)</f>
        <v>48542</v>
      </c>
      <c r="H171" s="222"/>
    </row>
    <row r="172" spans="2:8">
      <c r="B172" s="120" t="s">
        <v>3732</v>
      </c>
      <c r="C172" s="155">
        <v>0</v>
      </c>
      <c r="D172" s="155">
        <v>175103</v>
      </c>
      <c r="E172" s="155">
        <v>0</v>
      </c>
      <c r="F172" s="155">
        <v>0</v>
      </c>
      <c r="G172" s="221">
        <f t="shared" si="7"/>
        <v>175103</v>
      </c>
      <c r="H172" s="222"/>
    </row>
    <row r="173" spans="2:8">
      <c r="B173" s="120" t="s">
        <v>3754</v>
      </c>
      <c r="C173" s="33">
        <v>0</v>
      </c>
      <c r="D173" s="33">
        <v>27368</v>
      </c>
      <c r="E173" s="33">
        <v>0</v>
      </c>
      <c r="F173" s="33">
        <v>15476</v>
      </c>
      <c r="G173" s="221">
        <f t="shared" si="7"/>
        <v>42844</v>
      </c>
      <c r="H173" s="222"/>
    </row>
    <row r="174" spans="2:8">
      <c r="B174" s="120" t="s">
        <v>3763</v>
      </c>
      <c r="C174" s="33">
        <v>0</v>
      </c>
      <c r="D174" s="33">
        <v>0</v>
      </c>
      <c r="E174" s="33">
        <v>3188</v>
      </c>
      <c r="F174" s="33">
        <v>0</v>
      </c>
      <c r="G174" s="221">
        <f t="shared" si="7"/>
        <v>3188</v>
      </c>
      <c r="H174" s="222"/>
    </row>
    <row r="175" spans="2:8">
      <c r="B175" s="120" t="s">
        <v>3770</v>
      </c>
      <c r="C175" s="33">
        <v>3760732.1</v>
      </c>
      <c r="D175" s="33">
        <v>354075.5</v>
      </c>
      <c r="E175" s="33">
        <v>1263400.3999999999</v>
      </c>
      <c r="F175" s="33">
        <v>40535.1</v>
      </c>
      <c r="G175" s="221">
        <f t="shared" si="7"/>
        <v>5418743.0999999996</v>
      </c>
      <c r="H175" s="222"/>
    </row>
    <row r="176" spans="2:8">
      <c r="B176" s="180" t="s">
        <v>3</v>
      </c>
      <c r="C176" s="123">
        <f t="shared" ref="C176:F176" si="8">SUM(C5:C175)</f>
        <v>68212642.399999991</v>
      </c>
      <c r="D176" s="123">
        <f t="shared" si="8"/>
        <v>6567165.1544736847</v>
      </c>
      <c r="E176" s="123">
        <f t="shared" si="8"/>
        <v>1659233.1029999999</v>
      </c>
      <c r="F176" s="123">
        <f t="shared" si="8"/>
        <v>4862245.6179999998</v>
      </c>
      <c r="G176" s="123">
        <f>SUM(G5:G175)</f>
        <v>81301286.275473684</v>
      </c>
      <c r="H176" s="222"/>
    </row>
    <row r="177" spans="2:8">
      <c r="C177" s="219"/>
      <c r="D177" s="219"/>
      <c r="E177" s="219"/>
      <c r="F177" s="219"/>
      <c r="G177" s="220"/>
      <c r="H177" s="223"/>
    </row>
    <row r="178" spans="2:8">
      <c r="B178" s="131" t="s">
        <v>229</v>
      </c>
      <c r="C178" s="280"/>
      <c r="D178" s="280"/>
      <c r="E178" s="280"/>
      <c r="F178" s="280"/>
      <c r="G178" s="220"/>
      <c r="H178" s="223"/>
    </row>
    <row r="179" spans="2:8">
      <c r="B179" s="132" t="s">
        <v>232</v>
      </c>
      <c r="C179" s="219"/>
      <c r="D179" s="219"/>
      <c r="E179" s="219"/>
      <c r="F179" s="219"/>
      <c r="G179" s="220"/>
      <c r="H179" s="223"/>
    </row>
    <row r="180" spans="2:8">
      <c r="C180" s="219"/>
      <c r="D180" s="219"/>
      <c r="E180" s="219"/>
      <c r="F180" s="219"/>
      <c r="G180" s="220"/>
      <c r="H180" s="223"/>
    </row>
    <row r="181" spans="2:8">
      <c r="C181" s="219"/>
      <c r="D181" s="219"/>
      <c r="E181" s="219"/>
      <c r="F181" s="219"/>
      <c r="G181" s="220"/>
      <c r="H181" s="223"/>
    </row>
    <row r="182" spans="2:8">
      <c r="C182" s="219"/>
      <c r="D182" s="219"/>
      <c r="E182" s="219"/>
      <c r="F182" s="219"/>
      <c r="G182" s="220"/>
      <c r="H182" s="223"/>
    </row>
    <row r="183" spans="2:8">
      <c r="C183" s="219"/>
      <c r="D183" s="219"/>
      <c r="E183" s="219"/>
      <c r="F183" s="219"/>
      <c r="G183" s="220"/>
      <c r="H183" s="223"/>
    </row>
    <row r="184" spans="2:8">
      <c r="C184" s="219"/>
      <c r="D184" s="219"/>
      <c r="E184" s="219"/>
      <c r="F184" s="219"/>
      <c r="G184" s="220"/>
      <c r="H184" s="223"/>
    </row>
    <row r="185" spans="2:8">
      <c r="C185" s="219"/>
      <c r="D185" s="219"/>
      <c r="E185" s="219"/>
      <c r="F185" s="219"/>
      <c r="G185" s="220"/>
      <c r="H185" s="223"/>
    </row>
    <row r="186" spans="2:8">
      <c r="C186" s="219"/>
      <c r="D186" s="219"/>
      <c r="E186" s="219"/>
      <c r="F186" s="219"/>
      <c r="G186" s="220"/>
      <c r="H186" s="223"/>
    </row>
    <row r="187" spans="2:8">
      <c r="C187" s="219"/>
      <c r="D187" s="219"/>
      <c r="E187" s="219"/>
      <c r="F187" s="219"/>
      <c r="G187" s="220"/>
      <c r="H187" s="223"/>
    </row>
    <row r="188" spans="2:8">
      <c r="C188" s="219"/>
      <c r="D188" s="219"/>
      <c r="E188" s="219"/>
      <c r="F188" s="219"/>
      <c r="G188" s="220"/>
      <c r="H188" s="223"/>
    </row>
    <row r="189" spans="2:8">
      <c r="C189" s="219"/>
      <c r="D189" s="219"/>
      <c r="E189" s="219"/>
      <c r="F189" s="219"/>
      <c r="G189" s="220"/>
      <c r="H189" s="223"/>
    </row>
    <row r="190" spans="2:8">
      <c r="C190" s="219"/>
      <c r="D190" s="219"/>
      <c r="E190" s="219"/>
      <c r="F190" s="219"/>
      <c r="G190" s="220"/>
      <c r="H190" s="223"/>
    </row>
    <row r="191" spans="2:8">
      <c r="C191" s="219"/>
      <c r="D191" s="219"/>
      <c r="E191" s="219"/>
      <c r="F191" s="219"/>
      <c r="G191" s="220"/>
      <c r="H191" s="223"/>
    </row>
    <row r="192" spans="2:8">
      <c r="C192" s="219"/>
      <c r="D192" s="219"/>
      <c r="E192" s="219"/>
      <c r="F192" s="219"/>
      <c r="G192" s="220"/>
      <c r="H192" s="223"/>
    </row>
    <row r="193" spans="3:8">
      <c r="C193" s="219"/>
      <c r="D193" s="219"/>
      <c r="E193" s="219"/>
      <c r="F193" s="219"/>
      <c r="G193" s="220"/>
      <c r="H193" s="223"/>
    </row>
  </sheetData>
  <mergeCells count="3">
    <mergeCell ref="H3:H4"/>
    <mergeCell ref="B3:B4"/>
    <mergeCell ref="C3:G3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1:M233"/>
  <sheetViews>
    <sheetView showGridLines="0" zoomScale="85" zoomScaleNormal="85" workbookViewId="0">
      <selection activeCell="R5" sqref="R5"/>
    </sheetView>
  </sheetViews>
  <sheetFormatPr defaultRowHeight="12.75"/>
  <cols>
    <col min="1" max="1" width="9.140625" style="101"/>
    <col min="2" max="2" width="34.85546875" style="101" customWidth="1"/>
    <col min="3" max="13" width="14.140625" style="101" customWidth="1"/>
    <col min="14" max="15" width="9.140625" style="101"/>
    <col min="16" max="17" width="9.42578125" style="101" bestFit="1" customWidth="1"/>
    <col min="18" max="18" width="10.42578125" style="101" bestFit="1" customWidth="1"/>
    <col min="19" max="19" width="9.42578125" style="101" bestFit="1" customWidth="1"/>
    <col min="20" max="20" width="10.42578125" style="101" bestFit="1" customWidth="1"/>
    <col min="21" max="22" width="9.42578125" style="101" bestFit="1" customWidth="1"/>
    <col min="23" max="23" width="11.42578125" style="101" bestFit="1" customWidth="1"/>
    <col min="24" max="25" width="10.42578125" style="101" bestFit="1" customWidth="1"/>
    <col min="26" max="26" width="11.42578125" style="101" bestFit="1" customWidth="1"/>
    <col min="27" max="16384" width="9.140625" style="101"/>
  </cols>
  <sheetData>
    <row r="1" spans="2:13" ht="15" customHeight="1"/>
    <row r="2" spans="2:13" ht="15" customHeight="1">
      <c r="B2" s="102" t="s">
        <v>1390</v>
      </c>
    </row>
    <row r="3" spans="2:13" ht="15" customHeight="1">
      <c r="B3" s="390" t="s">
        <v>198</v>
      </c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2"/>
    </row>
    <row r="4" spans="2:13" ht="15" customHeight="1">
      <c r="B4" s="216"/>
      <c r="C4" s="377"/>
      <c r="D4" s="377"/>
      <c r="E4" s="377"/>
      <c r="F4" s="377"/>
      <c r="G4" s="377" t="s">
        <v>33</v>
      </c>
      <c r="H4" s="377"/>
      <c r="I4" s="377"/>
      <c r="J4" s="377"/>
      <c r="K4" s="377"/>
      <c r="L4" s="377"/>
      <c r="M4" s="88"/>
    </row>
    <row r="5" spans="2:13" ht="90" customHeight="1" thickBot="1">
      <c r="B5" s="315" t="s">
        <v>185</v>
      </c>
      <c r="C5" s="150" t="s">
        <v>34</v>
      </c>
      <c r="D5" s="150" t="s">
        <v>35</v>
      </c>
      <c r="E5" s="150" t="s">
        <v>36</v>
      </c>
      <c r="F5" s="150" t="s">
        <v>63</v>
      </c>
      <c r="G5" s="150" t="s">
        <v>37</v>
      </c>
      <c r="H5" s="150" t="s">
        <v>125</v>
      </c>
      <c r="I5" s="150" t="s">
        <v>38</v>
      </c>
      <c r="J5" s="150" t="s">
        <v>199</v>
      </c>
      <c r="K5" s="150" t="s">
        <v>40</v>
      </c>
      <c r="L5" s="150" t="s">
        <v>41</v>
      </c>
      <c r="M5" s="151" t="s">
        <v>3</v>
      </c>
    </row>
    <row r="6" spans="2:13" ht="15" customHeight="1" thickTop="1">
      <c r="B6" s="306" t="s">
        <v>1303</v>
      </c>
      <c r="C6" s="307">
        <v>8751</v>
      </c>
      <c r="D6" s="307">
        <v>9236082</v>
      </c>
      <c r="E6" s="308">
        <v>0</v>
      </c>
      <c r="F6" s="308">
        <v>0</v>
      </c>
      <c r="G6" s="308">
        <v>0</v>
      </c>
      <c r="H6" s="308">
        <v>0</v>
      </c>
      <c r="I6" s="308">
        <v>0</v>
      </c>
      <c r="J6" s="308">
        <v>0</v>
      </c>
      <c r="K6" s="308">
        <v>0</v>
      </c>
      <c r="L6" s="308">
        <v>0</v>
      </c>
      <c r="M6" s="309">
        <v>9244833</v>
      </c>
    </row>
    <row r="7" spans="2:13" ht="15" customHeight="1">
      <c r="B7" s="310" t="s">
        <v>294</v>
      </c>
      <c r="C7" s="311">
        <v>3911693</v>
      </c>
      <c r="D7" s="311">
        <v>69168</v>
      </c>
      <c r="E7" s="235">
        <v>0</v>
      </c>
      <c r="F7" s="311">
        <v>52552</v>
      </c>
      <c r="G7" s="235">
        <v>0</v>
      </c>
      <c r="H7" s="235">
        <v>0</v>
      </c>
      <c r="I7" s="235">
        <v>0</v>
      </c>
      <c r="J7" s="235">
        <v>0</v>
      </c>
      <c r="K7" s="311">
        <v>113273</v>
      </c>
      <c r="L7" s="235">
        <v>0</v>
      </c>
      <c r="M7" s="312">
        <v>4146686</v>
      </c>
    </row>
    <row r="8" spans="2:13" ht="15" customHeight="1">
      <c r="B8" s="310" t="s">
        <v>1315</v>
      </c>
      <c r="C8" s="235">
        <v>0</v>
      </c>
      <c r="D8" s="311">
        <v>1464376</v>
      </c>
      <c r="E8" s="235">
        <v>0</v>
      </c>
      <c r="F8" s="235">
        <v>0</v>
      </c>
      <c r="G8" s="235">
        <v>0</v>
      </c>
      <c r="H8" s="235">
        <v>0</v>
      </c>
      <c r="I8" s="235">
        <v>0</v>
      </c>
      <c r="J8" s="235">
        <v>0</v>
      </c>
      <c r="K8" s="235">
        <v>0</v>
      </c>
      <c r="L8" s="235">
        <v>0</v>
      </c>
      <c r="M8" s="312">
        <v>1464376</v>
      </c>
    </row>
    <row r="9" spans="2:13" ht="15" customHeight="1">
      <c r="B9" s="310" t="s">
        <v>1302</v>
      </c>
      <c r="C9" s="311">
        <v>1145404</v>
      </c>
      <c r="D9" s="311">
        <v>77197</v>
      </c>
      <c r="E9" s="235">
        <v>0</v>
      </c>
      <c r="F9" s="235">
        <v>0</v>
      </c>
      <c r="G9" s="235">
        <v>0</v>
      </c>
      <c r="H9" s="235">
        <v>0</v>
      </c>
      <c r="I9" s="235">
        <v>0</v>
      </c>
      <c r="J9" s="311">
        <v>26764</v>
      </c>
      <c r="K9" s="235">
        <v>0</v>
      </c>
      <c r="L9" s="235">
        <v>0</v>
      </c>
      <c r="M9" s="312">
        <v>1249365</v>
      </c>
    </row>
    <row r="10" spans="2:13" ht="15" customHeight="1">
      <c r="B10" s="310" t="s">
        <v>1281</v>
      </c>
      <c r="C10" s="235">
        <v>0</v>
      </c>
      <c r="D10" s="311">
        <v>11023</v>
      </c>
      <c r="E10" s="235">
        <v>0</v>
      </c>
      <c r="F10" s="311">
        <v>749206</v>
      </c>
      <c r="G10" s="235">
        <v>0</v>
      </c>
      <c r="H10" s="235">
        <v>0</v>
      </c>
      <c r="I10" s="235">
        <v>0</v>
      </c>
      <c r="J10" s="311">
        <v>89420</v>
      </c>
      <c r="K10" s="235">
        <v>0</v>
      </c>
      <c r="L10" s="235">
        <v>0</v>
      </c>
      <c r="M10" s="312">
        <v>849649</v>
      </c>
    </row>
    <row r="11" spans="2:13" ht="15" customHeight="1">
      <c r="B11" s="310" t="s">
        <v>293</v>
      </c>
      <c r="C11" s="235">
        <v>0</v>
      </c>
      <c r="D11" s="311">
        <v>786140</v>
      </c>
      <c r="E11" s="235">
        <v>0</v>
      </c>
      <c r="F11" s="235">
        <v>0</v>
      </c>
      <c r="G11" s="235">
        <v>0</v>
      </c>
      <c r="H11" s="235">
        <v>0</v>
      </c>
      <c r="I11" s="235">
        <v>0</v>
      </c>
      <c r="J11" s="311">
        <v>23191</v>
      </c>
      <c r="K11" s="235">
        <v>0</v>
      </c>
      <c r="L11" s="235">
        <v>0</v>
      </c>
      <c r="M11" s="312">
        <v>809331</v>
      </c>
    </row>
    <row r="12" spans="2:13">
      <c r="B12" s="310" t="s">
        <v>292</v>
      </c>
      <c r="C12" s="235">
        <v>0</v>
      </c>
      <c r="D12" s="311">
        <v>74297</v>
      </c>
      <c r="E12" s="235">
        <v>0</v>
      </c>
      <c r="F12" s="235">
        <v>0</v>
      </c>
      <c r="G12" s="235">
        <v>0</v>
      </c>
      <c r="H12" s="311">
        <v>191825</v>
      </c>
      <c r="I12" s="235">
        <v>0</v>
      </c>
      <c r="J12" s="311">
        <v>372364</v>
      </c>
      <c r="K12" s="235">
        <v>0</v>
      </c>
      <c r="L12" s="235">
        <v>0</v>
      </c>
      <c r="M12" s="312">
        <v>638486</v>
      </c>
    </row>
    <row r="13" spans="2:13">
      <c r="B13" s="310" t="s">
        <v>303</v>
      </c>
      <c r="C13" s="311">
        <v>476894</v>
      </c>
      <c r="D13" s="235">
        <v>0</v>
      </c>
      <c r="E13" s="235">
        <v>0</v>
      </c>
      <c r="F13" s="235">
        <v>0</v>
      </c>
      <c r="G13" s="235">
        <v>0</v>
      </c>
      <c r="H13" s="235">
        <v>0</v>
      </c>
      <c r="I13" s="235">
        <v>0</v>
      </c>
      <c r="J13" s="235">
        <v>0</v>
      </c>
      <c r="K13" s="235">
        <v>378</v>
      </c>
      <c r="L13" s="235">
        <v>0</v>
      </c>
      <c r="M13" s="312">
        <v>477272</v>
      </c>
    </row>
    <row r="14" spans="2:13">
      <c r="B14" s="310" t="s">
        <v>1310</v>
      </c>
      <c r="C14" s="235">
        <v>0</v>
      </c>
      <c r="D14" s="235">
        <v>0</v>
      </c>
      <c r="E14" s="235">
        <v>0</v>
      </c>
      <c r="F14" s="235">
        <v>0</v>
      </c>
      <c r="G14" s="235">
        <v>0</v>
      </c>
      <c r="H14" s="311">
        <v>109912</v>
      </c>
      <c r="I14" s="235">
        <v>0</v>
      </c>
      <c r="J14" s="311">
        <v>236157</v>
      </c>
      <c r="K14" s="311">
        <v>77180</v>
      </c>
      <c r="L14" s="235">
        <v>0</v>
      </c>
      <c r="M14" s="312">
        <v>423249</v>
      </c>
    </row>
    <row r="15" spans="2:13">
      <c r="B15" s="310" t="s">
        <v>303</v>
      </c>
      <c r="C15" s="235">
        <v>0</v>
      </c>
      <c r="D15" s="311">
        <v>127772</v>
      </c>
      <c r="E15" s="235">
        <v>0</v>
      </c>
      <c r="F15" s="235">
        <v>0</v>
      </c>
      <c r="G15" s="235">
        <v>0</v>
      </c>
      <c r="H15" s="311">
        <v>72849</v>
      </c>
      <c r="I15" s="235">
        <v>552</v>
      </c>
      <c r="J15" s="311">
        <v>142278</v>
      </c>
      <c r="K15" s="311">
        <v>61059</v>
      </c>
      <c r="L15" s="235">
        <v>441</v>
      </c>
      <c r="M15" s="312">
        <v>404951</v>
      </c>
    </row>
    <row r="16" spans="2:13">
      <c r="B16" s="310" t="s">
        <v>1305</v>
      </c>
      <c r="C16" s="235">
        <v>0</v>
      </c>
      <c r="D16" s="311">
        <v>153161</v>
      </c>
      <c r="E16" s="235">
        <v>0</v>
      </c>
      <c r="F16" s="235">
        <v>0</v>
      </c>
      <c r="G16" s="235">
        <v>0</v>
      </c>
      <c r="H16" s="311">
        <v>28108</v>
      </c>
      <c r="I16" s="235">
        <v>0</v>
      </c>
      <c r="J16" s="311">
        <v>81907</v>
      </c>
      <c r="K16" s="235">
        <v>0</v>
      </c>
      <c r="L16" s="235">
        <v>0</v>
      </c>
      <c r="M16" s="312">
        <v>263176</v>
      </c>
    </row>
    <row r="17" spans="2:13">
      <c r="B17" s="310" t="s">
        <v>300</v>
      </c>
      <c r="C17" s="235">
        <v>0</v>
      </c>
      <c r="D17" s="311">
        <v>199021</v>
      </c>
      <c r="E17" s="235">
        <v>0</v>
      </c>
      <c r="F17" s="235">
        <v>0</v>
      </c>
      <c r="G17" s="235">
        <v>0</v>
      </c>
      <c r="H17" s="235">
        <v>0</v>
      </c>
      <c r="I17" s="235">
        <v>0</v>
      </c>
      <c r="J17" s="235">
        <v>0</v>
      </c>
      <c r="K17" s="235">
        <v>0</v>
      </c>
      <c r="L17" s="235">
        <v>0</v>
      </c>
      <c r="M17" s="312">
        <v>199021</v>
      </c>
    </row>
    <row r="18" spans="2:13">
      <c r="B18" s="310" t="s">
        <v>293</v>
      </c>
      <c r="C18" s="235">
        <v>0</v>
      </c>
      <c r="D18" s="235">
        <v>0</v>
      </c>
      <c r="E18" s="235">
        <v>0</v>
      </c>
      <c r="F18" s="235">
        <v>0</v>
      </c>
      <c r="G18" s="235">
        <v>0</v>
      </c>
      <c r="H18" s="311">
        <v>54684</v>
      </c>
      <c r="I18" s="235">
        <v>0</v>
      </c>
      <c r="J18" s="311">
        <v>104819</v>
      </c>
      <c r="K18" s="311">
        <v>27148</v>
      </c>
      <c r="L18" s="311">
        <v>6340</v>
      </c>
      <c r="M18" s="312">
        <v>192991</v>
      </c>
    </row>
    <row r="19" spans="2:13">
      <c r="B19" s="310" t="s">
        <v>300</v>
      </c>
      <c r="C19" s="235">
        <v>0</v>
      </c>
      <c r="D19" s="311">
        <v>31220</v>
      </c>
      <c r="E19" s="235">
        <v>0</v>
      </c>
      <c r="F19" s="235">
        <v>0</v>
      </c>
      <c r="G19" s="235">
        <v>0</v>
      </c>
      <c r="H19" s="311">
        <v>50281</v>
      </c>
      <c r="I19" s="235">
        <v>0</v>
      </c>
      <c r="J19" s="311">
        <v>79233</v>
      </c>
      <c r="K19" s="235">
        <v>0</v>
      </c>
      <c r="L19" s="235">
        <v>0</v>
      </c>
      <c r="M19" s="312">
        <v>160734</v>
      </c>
    </row>
    <row r="20" spans="2:13">
      <c r="B20" s="310" t="s">
        <v>1239</v>
      </c>
      <c r="C20" s="235">
        <v>0</v>
      </c>
      <c r="D20" s="311">
        <v>25858</v>
      </c>
      <c r="E20" s="235">
        <v>0</v>
      </c>
      <c r="F20" s="235">
        <v>0</v>
      </c>
      <c r="G20" s="235">
        <v>0</v>
      </c>
      <c r="H20" s="235">
        <v>0</v>
      </c>
      <c r="I20" s="235">
        <v>0</v>
      </c>
      <c r="J20" s="311">
        <v>113433</v>
      </c>
      <c r="K20" s="235">
        <v>0</v>
      </c>
      <c r="L20" s="235">
        <v>0</v>
      </c>
      <c r="M20" s="312">
        <v>139291</v>
      </c>
    </row>
    <row r="21" spans="2:13">
      <c r="B21" s="310" t="s">
        <v>1297</v>
      </c>
      <c r="C21" s="235">
        <v>0</v>
      </c>
      <c r="D21" s="311">
        <v>137456</v>
      </c>
      <c r="E21" s="235">
        <v>0</v>
      </c>
      <c r="F21" s="235">
        <v>0</v>
      </c>
      <c r="G21" s="235">
        <v>0</v>
      </c>
      <c r="H21" s="235">
        <v>0</v>
      </c>
      <c r="I21" s="235">
        <v>0</v>
      </c>
      <c r="J21" s="235">
        <v>0</v>
      </c>
      <c r="K21" s="235">
        <v>0</v>
      </c>
      <c r="L21" s="235">
        <v>0</v>
      </c>
      <c r="M21" s="312">
        <v>137456</v>
      </c>
    </row>
    <row r="22" spans="2:13">
      <c r="B22" s="310" t="s">
        <v>294</v>
      </c>
      <c r="C22" s="311">
        <v>120103</v>
      </c>
      <c r="D22" s="235">
        <v>0</v>
      </c>
      <c r="E22" s="235">
        <v>0</v>
      </c>
      <c r="F22" s="235">
        <v>0</v>
      </c>
      <c r="G22" s="235">
        <v>0</v>
      </c>
      <c r="H22" s="235">
        <v>0</v>
      </c>
      <c r="I22" s="235">
        <v>0</v>
      </c>
      <c r="J22" s="235">
        <v>0</v>
      </c>
      <c r="K22" s="235">
        <v>0</v>
      </c>
      <c r="L22" s="235">
        <v>0</v>
      </c>
      <c r="M22" s="312">
        <v>120103</v>
      </c>
    </row>
    <row r="23" spans="2:13">
      <c r="B23" s="310" t="s">
        <v>301</v>
      </c>
      <c r="C23" s="235">
        <v>0</v>
      </c>
      <c r="D23" s="311">
        <v>9335</v>
      </c>
      <c r="E23" s="235">
        <v>0</v>
      </c>
      <c r="F23" s="235">
        <v>0</v>
      </c>
      <c r="G23" s="235">
        <v>0</v>
      </c>
      <c r="H23" s="235">
        <v>0</v>
      </c>
      <c r="I23" s="235">
        <v>0</v>
      </c>
      <c r="J23" s="235">
        <v>0</v>
      </c>
      <c r="K23" s="311">
        <v>104681</v>
      </c>
      <c r="L23" s="311">
        <v>1108</v>
      </c>
      <c r="M23" s="312">
        <v>115124</v>
      </c>
    </row>
    <row r="24" spans="2:13" ht="25.5">
      <c r="B24" s="310" t="s">
        <v>1331</v>
      </c>
      <c r="C24" s="235">
        <v>0</v>
      </c>
      <c r="D24" s="235">
        <v>0</v>
      </c>
      <c r="E24" s="311">
        <v>100591</v>
      </c>
      <c r="F24" s="235">
        <v>0</v>
      </c>
      <c r="G24" s="235">
        <v>0</v>
      </c>
      <c r="H24" s="235">
        <v>0</v>
      </c>
      <c r="I24" s="235">
        <v>0</v>
      </c>
      <c r="J24" s="235">
        <v>0</v>
      </c>
      <c r="K24" s="235">
        <v>0</v>
      </c>
      <c r="L24" s="235">
        <v>0</v>
      </c>
      <c r="M24" s="312">
        <v>100591</v>
      </c>
    </row>
    <row r="25" spans="2:13">
      <c r="B25" s="310" t="s">
        <v>1361</v>
      </c>
      <c r="C25" s="235">
        <v>0</v>
      </c>
      <c r="D25" s="235">
        <v>0</v>
      </c>
      <c r="E25" s="235">
        <v>0</v>
      </c>
      <c r="F25" s="235">
        <v>0</v>
      </c>
      <c r="G25" s="311">
        <v>32408</v>
      </c>
      <c r="H25" s="235">
        <v>0</v>
      </c>
      <c r="I25" s="311">
        <v>44235</v>
      </c>
      <c r="J25" s="235">
        <v>0</v>
      </c>
      <c r="K25" s="311">
        <v>9290</v>
      </c>
      <c r="L25" s="235">
        <v>0</v>
      </c>
      <c r="M25" s="312">
        <v>85933</v>
      </c>
    </row>
    <row r="26" spans="2:13">
      <c r="B26" s="310" t="s">
        <v>284</v>
      </c>
      <c r="C26" s="235">
        <v>0</v>
      </c>
      <c r="D26" s="235">
        <v>0</v>
      </c>
      <c r="E26" s="235">
        <v>0</v>
      </c>
      <c r="F26" s="235">
        <v>0</v>
      </c>
      <c r="G26" s="235">
        <v>0</v>
      </c>
      <c r="H26" s="235">
        <v>0</v>
      </c>
      <c r="I26" s="235">
        <v>0</v>
      </c>
      <c r="J26" s="311">
        <v>2537</v>
      </c>
      <c r="K26" s="311">
        <v>76908</v>
      </c>
      <c r="L26" s="235">
        <v>0</v>
      </c>
      <c r="M26" s="312">
        <v>79445</v>
      </c>
    </row>
    <row r="27" spans="2:13">
      <c r="B27" s="310" t="s">
        <v>295</v>
      </c>
      <c r="C27" s="235">
        <v>0</v>
      </c>
      <c r="D27" s="235">
        <v>0</v>
      </c>
      <c r="E27" s="235">
        <v>0</v>
      </c>
      <c r="F27" s="235">
        <v>0</v>
      </c>
      <c r="G27" s="235">
        <v>0</v>
      </c>
      <c r="H27" s="235">
        <v>0</v>
      </c>
      <c r="I27" s="235">
        <v>0</v>
      </c>
      <c r="J27" s="235">
        <v>0</v>
      </c>
      <c r="K27" s="311">
        <v>77640</v>
      </c>
      <c r="L27" s="235">
        <v>0</v>
      </c>
      <c r="M27" s="312">
        <v>77640</v>
      </c>
    </row>
    <row r="28" spans="2:13">
      <c r="B28" s="310" t="s">
        <v>1288</v>
      </c>
      <c r="C28" s="235">
        <v>0</v>
      </c>
      <c r="D28" s="311">
        <v>71414</v>
      </c>
      <c r="E28" s="235">
        <v>0</v>
      </c>
      <c r="F28" s="235">
        <v>0</v>
      </c>
      <c r="G28" s="235">
        <v>0</v>
      </c>
      <c r="H28" s="235">
        <v>0</v>
      </c>
      <c r="I28" s="235">
        <v>0</v>
      </c>
      <c r="J28" s="235">
        <v>0</v>
      </c>
      <c r="K28" s="235">
        <v>0</v>
      </c>
      <c r="L28" s="235">
        <v>0</v>
      </c>
      <c r="M28" s="312">
        <v>71414</v>
      </c>
    </row>
    <row r="29" spans="2:13">
      <c r="B29" s="310" t="s">
        <v>294</v>
      </c>
      <c r="C29" s="311">
        <v>69437</v>
      </c>
      <c r="D29" s="235">
        <v>0</v>
      </c>
      <c r="E29" s="235">
        <v>0</v>
      </c>
      <c r="F29" s="235">
        <v>0</v>
      </c>
      <c r="G29" s="235">
        <v>0</v>
      </c>
      <c r="H29" s="235">
        <v>0</v>
      </c>
      <c r="I29" s="235">
        <v>0</v>
      </c>
      <c r="J29" s="235">
        <v>0</v>
      </c>
      <c r="K29" s="235">
        <v>0</v>
      </c>
      <c r="L29" s="235">
        <v>0</v>
      </c>
      <c r="M29" s="312">
        <v>69437</v>
      </c>
    </row>
    <row r="30" spans="2:13">
      <c r="B30" s="310" t="s">
        <v>287</v>
      </c>
      <c r="C30" s="235">
        <v>0</v>
      </c>
      <c r="D30" s="235">
        <v>0</v>
      </c>
      <c r="E30" s="235">
        <v>0</v>
      </c>
      <c r="F30" s="235">
        <v>0</v>
      </c>
      <c r="G30" s="235">
        <v>0</v>
      </c>
      <c r="H30" s="235">
        <v>0</v>
      </c>
      <c r="I30" s="311">
        <v>68788</v>
      </c>
      <c r="J30" s="235">
        <v>0</v>
      </c>
      <c r="K30" s="235">
        <v>0</v>
      </c>
      <c r="L30" s="235">
        <v>0</v>
      </c>
      <c r="M30" s="312">
        <v>68788</v>
      </c>
    </row>
    <row r="31" spans="2:13">
      <c r="B31" s="310" t="s">
        <v>308</v>
      </c>
      <c r="C31" s="235">
        <v>0</v>
      </c>
      <c r="D31" s="235">
        <v>0</v>
      </c>
      <c r="E31" s="235">
        <v>0</v>
      </c>
      <c r="F31" s="235">
        <v>0</v>
      </c>
      <c r="G31" s="311">
        <v>4102</v>
      </c>
      <c r="H31" s="235">
        <v>980</v>
      </c>
      <c r="I31" s="311">
        <v>12951</v>
      </c>
      <c r="J31" s="311">
        <v>5357</v>
      </c>
      <c r="K31" s="311">
        <v>39935</v>
      </c>
      <c r="L31" s="311">
        <v>2474</v>
      </c>
      <c r="M31" s="312">
        <v>65799</v>
      </c>
    </row>
    <row r="32" spans="2:13">
      <c r="B32" s="310" t="s">
        <v>1348</v>
      </c>
      <c r="C32" s="235">
        <v>0</v>
      </c>
      <c r="D32" s="235">
        <v>0</v>
      </c>
      <c r="E32" s="235">
        <v>0</v>
      </c>
      <c r="F32" s="235">
        <v>0</v>
      </c>
      <c r="G32" s="235">
        <v>0</v>
      </c>
      <c r="H32" s="235">
        <v>0</v>
      </c>
      <c r="I32" s="311">
        <v>5264</v>
      </c>
      <c r="J32" s="235">
        <v>0</v>
      </c>
      <c r="K32" s="311">
        <v>41281</v>
      </c>
      <c r="L32" s="311">
        <v>16216</v>
      </c>
      <c r="M32" s="312">
        <v>62761</v>
      </c>
    </row>
    <row r="33" spans="2:13">
      <c r="B33" s="310" t="s">
        <v>1372</v>
      </c>
      <c r="C33" s="235">
        <v>0</v>
      </c>
      <c r="D33" s="235">
        <v>0</v>
      </c>
      <c r="E33" s="235">
        <v>0</v>
      </c>
      <c r="F33" s="235">
        <v>0</v>
      </c>
      <c r="G33" s="235">
        <v>0</v>
      </c>
      <c r="H33" s="311">
        <v>17583</v>
      </c>
      <c r="I33" s="311">
        <v>41028</v>
      </c>
      <c r="J33" s="235">
        <v>0</v>
      </c>
      <c r="K33" s="235">
        <v>0</v>
      </c>
      <c r="L33" s="235">
        <v>0</v>
      </c>
      <c r="M33" s="312">
        <v>58611</v>
      </c>
    </row>
    <row r="34" spans="2:13">
      <c r="B34" s="310" t="s">
        <v>301</v>
      </c>
      <c r="C34" s="235">
        <v>0</v>
      </c>
      <c r="D34" s="235">
        <v>0</v>
      </c>
      <c r="E34" s="311">
        <v>54209</v>
      </c>
      <c r="F34" s="235">
        <v>0</v>
      </c>
      <c r="G34" s="235">
        <v>0</v>
      </c>
      <c r="H34" s="235">
        <v>0</v>
      </c>
      <c r="I34" s="235">
        <v>0</v>
      </c>
      <c r="J34" s="235">
        <v>0</v>
      </c>
      <c r="K34" s="235">
        <v>0</v>
      </c>
      <c r="L34" s="235">
        <v>0</v>
      </c>
      <c r="M34" s="312">
        <v>54209</v>
      </c>
    </row>
    <row r="35" spans="2:13">
      <c r="B35" s="310" t="s">
        <v>294</v>
      </c>
      <c r="C35" s="235">
        <v>0</v>
      </c>
      <c r="D35" s="235">
        <v>0</v>
      </c>
      <c r="E35" s="235">
        <v>0</v>
      </c>
      <c r="F35" s="235">
        <v>0</v>
      </c>
      <c r="G35" s="235">
        <v>0</v>
      </c>
      <c r="H35" s="235">
        <v>0</v>
      </c>
      <c r="I35" s="235">
        <v>0</v>
      </c>
      <c r="J35" s="311">
        <v>49156</v>
      </c>
      <c r="K35" s="235">
        <v>0</v>
      </c>
      <c r="L35" s="235">
        <v>0</v>
      </c>
      <c r="M35" s="312">
        <v>49156</v>
      </c>
    </row>
    <row r="36" spans="2:13">
      <c r="B36" s="310" t="s">
        <v>464</v>
      </c>
      <c r="C36" s="235">
        <v>0</v>
      </c>
      <c r="D36" s="235">
        <v>0</v>
      </c>
      <c r="E36" s="235">
        <v>0</v>
      </c>
      <c r="F36" s="235">
        <v>0</v>
      </c>
      <c r="G36" s="311">
        <v>12018</v>
      </c>
      <c r="H36" s="235">
        <v>0</v>
      </c>
      <c r="I36" s="311">
        <v>34831</v>
      </c>
      <c r="J36" s="235">
        <v>0</v>
      </c>
      <c r="K36" s="235">
        <v>0</v>
      </c>
      <c r="L36" s="235">
        <v>0</v>
      </c>
      <c r="M36" s="312">
        <v>46849</v>
      </c>
    </row>
    <row r="37" spans="2:13">
      <c r="B37" s="310" t="s">
        <v>1340</v>
      </c>
      <c r="C37" s="235">
        <v>0</v>
      </c>
      <c r="D37" s="311">
        <v>44832</v>
      </c>
      <c r="E37" s="235">
        <v>0</v>
      </c>
      <c r="F37" s="235">
        <v>0</v>
      </c>
      <c r="G37" s="235">
        <v>0</v>
      </c>
      <c r="H37" s="235">
        <v>0</v>
      </c>
      <c r="I37" s="235">
        <v>0</v>
      </c>
      <c r="J37" s="235">
        <v>0</v>
      </c>
      <c r="K37" s="235">
        <v>0</v>
      </c>
      <c r="L37" s="235">
        <v>0</v>
      </c>
      <c r="M37" s="312">
        <v>44832</v>
      </c>
    </row>
    <row r="38" spans="2:13">
      <c r="B38" s="310" t="s">
        <v>468</v>
      </c>
      <c r="C38" s="235">
        <v>0</v>
      </c>
      <c r="D38" s="235">
        <v>0</v>
      </c>
      <c r="E38" s="235">
        <v>0</v>
      </c>
      <c r="F38" s="235">
        <v>0</v>
      </c>
      <c r="G38" s="235">
        <v>0</v>
      </c>
      <c r="H38" s="235">
        <v>0</v>
      </c>
      <c r="I38" s="235">
        <v>0</v>
      </c>
      <c r="J38" s="235">
        <v>0</v>
      </c>
      <c r="K38" s="311">
        <v>42047</v>
      </c>
      <c r="L38" s="235">
        <v>0</v>
      </c>
      <c r="M38" s="312">
        <v>42047</v>
      </c>
    </row>
    <row r="39" spans="2:13">
      <c r="B39" s="310" t="s">
        <v>292</v>
      </c>
      <c r="C39" s="235">
        <v>0</v>
      </c>
      <c r="D39" s="235">
        <v>0</v>
      </c>
      <c r="E39" s="235">
        <v>0</v>
      </c>
      <c r="F39" s="235">
        <v>0</v>
      </c>
      <c r="G39" s="311">
        <v>2141</v>
      </c>
      <c r="H39" s="235">
        <v>0</v>
      </c>
      <c r="I39" s="235">
        <v>0</v>
      </c>
      <c r="J39" s="311">
        <v>4598</v>
      </c>
      <c r="K39" s="311">
        <v>34201</v>
      </c>
      <c r="L39" s="235">
        <v>0</v>
      </c>
      <c r="M39" s="312">
        <v>40940</v>
      </c>
    </row>
    <row r="40" spans="2:13">
      <c r="B40" s="310" t="s">
        <v>471</v>
      </c>
      <c r="C40" s="235">
        <v>0</v>
      </c>
      <c r="D40" s="235">
        <v>0</v>
      </c>
      <c r="E40" s="235">
        <v>0</v>
      </c>
      <c r="F40" s="235">
        <v>0</v>
      </c>
      <c r="G40" s="235">
        <v>0</v>
      </c>
      <c r="H40" s="235">
        <v>0</v>
      </c>
      <c r="I40" s="235">
        <v>0</v>
      </c>
      <c r="J40" s="235">
        <v>0</v>
      </c>
      <c r="K40" s="311">
        <v>36691</v>
      </c>
      <c r="L40" s="235">
        <v>0</v>
      </c>
      <c r="M40" s="312">
        <v>36691</v>
      </c>
    </row>
    <row r="41" spans="2:13">
      <c r="B41" s="310" t="s">
        <v>306</v>
      </c>
      <c r="C41" s="235">
        <v>0</v>
      </c>
      <c r="D41" s="235">
        <v>0</v>
      </c>
      <c r="E41" s="235">
        <v>0</v>
      </c>
      <c r="F41" s="235">
        <v>0</v>
      </c>
      <c r="G41" s="235">
        <v>0</v>
      </c>
      <c r="H41" s="235">
        <v>0</v>
      </c>
      <c r="I41" s="235">
        <v>0</v>
      </c>
      <c r="J41" s="235">
        <v>0</v>
      </c>
      <c r="K41" s="311">
        <v>31116</v>
      </c>
      <c r="L41" s="311">
        <v>4829</v>
      </c>
      <c r="M41" s="312">
        <v>35945</v>
      </c>
    </row>
    <row r="42" spans="2:13">
      <c r="B42" s="313" t="s">
        <v>290</v>
      </c>
      <c r="C42" s="246">
        <v>0</v>
      </c>
      <c r="D42" s="246">
        <v>0</v>
      </c>
      <c r="E42" s="246">
        <v>0</v>
      </c>
      <c r="F42" s="246">
        <v>0</v>
      </c>
      <c r="G42" s="246">
        <v>0</v>
      </c>
      <c r="H42" s="246">
        <v>0</v>
      </c>
      <c r="I42" s="246">
        <v>0</v>
      </c>
      <c r="J42" s="246">
        <v>22653</v>
      </c>
      <c r="K42" s="246">
        <v>3876</v>
      </c>
      <c r="L42" s="246">
        <v>7110</v>
      </c>
      <c r="M42" s="178">
        <v>33639</v>
      </c>
    </row>
    <row r="43" spans="2:13">
      <c r="B43" s="310" t="s">
        <v>470</v>
      </c>
      <c r="C43" s="235">
        <v>0</v>
      </c>
      <c r="D43" s="235">
        <v>0</v>
      </c>
      <c r="E43" s="235">
        <v>0</v>
      </c>
      <c r="F43" s="235">
        <v>0</v>
      </c>
      <c r="G43" s="235">
        <v>0</v>
      </c>
      <c r="H43" s="235">
        <v>0</v>
      </c>
      <c r="I43" s="235">
        <v>0</v>
      </c>
      <c r="J43" s="235">
        <v>0</v>
      </c>
      <c r="K43" s="311">
        <v>33371</v>
      </c>
      <c r="L43" s="235">
        <v>0</v>
      </c>
      <c r="M43" s="312">
        <v>33371</v>
      </c>
    </row>
    <row r="44" spans="2:13">
      <c r="B44" s="310" t="s">
        <v>1311</v>
      </c>
      <c r="C44" s="235">
        <v>0</v>
      </c>
      <c r="D44" s="311">
        <v>31615</v>
      </c>
      <c r="E44" s="235">
        <v>0</v>
      </c>
      <c r="F44" s="235">
        <v>0</v>
      </c>
      <c r="G44" s="235">
        <v>0</v>
      </c>
      <c r="H44" s="235">
        <v>0</v>
      </c>
      <c r="I44" s="235">
        <v>0</v>
      </c>
      <c r="J44" s="235">
        <v>0</v>
      </c>
      <c r="K44" s="235">
        <v>0</v>
      </c>
      <c r="L44" s="235">
        <v>0</v>
      </c>
      <c r="M44" s="312">
        <v>31615</v>
      </c>
    </row>
    <row r="45" spans="2:13" ht="25.5">
      <c r="B45" s="310" t="s">
        <v>1314</v>
      </c>
      <c r="C45" s="235">
        <v>0</v>
      </c>
      <c r="D45" s="311">
        <v>29054</v>
      </c>
      <c r="E45" s="235">
        <v>0</v>
      </c>
      <c r="F45" s="235">
        <v>0</v>
      </c>
      <c r="G45" s="235">
        <v>0</v>
      </c>
      <c r="H45" s="235">
        <v>0</v>
      </c>
      <c r="I45" s="235">
        <v>0</v>
      </c>
      <c r="J45" s="235">
        <v>0</v>
      </c>
      <c r="K45" s="235">
        <v>0</v>
      </c>
      <c r="L45" s="235">
        <v>0</v>
      </c>
      <c r="M45" s="312">
        <v>29054</v>
      </c>
    </row>
    <row r="46" spans="2:13">
      <c r="B46" s="310" t="s">
        <v>296</v>
      </c>
      <c r="C46" s="235">
        <v>0</v>
      </c>
      <c r="D46" s="235">
        <v>0</v>
      </c>
      <c r="E46" s="235">
        <v>0</v>
      </c>
      <c r="F46" s="235">
        <v>0</v>
      </c>
      <c r="G46" s="311">
        <v>3019</v>
      </c>
      <c r="H46" s="235">
        <v>0</v>
      </c>
      <c r="I46" s="311">
        <v>15268</v>
      </c>
      <c r="J46" s="235">
        <v>0</v>
      </c>
      <c r="K46" s="235">
        <v>0</v>
      </c>
      <c r="L46" s="311">
        <v>9203</v>
      </c>
      <c r="M46" s="312">
        <v>27490</v>
      </c>
    </row>
    <row r="47" spans="2:13" ht="25.5">
      <c r="B47" s="310" t="s">
        <v>1312</v>
      </c>
      <c r="C47" s="235">
        <v>0</v>
      </c>
      <c r="D47" s="311">
        <v>25813</v>
      </c>
      <c r="E47" s="235">
        <v>0</v>
      </c>
      <c r="F47" s="235">
        <v>0</v>
      </c>
      <c r="G47" s="235">
        <v>0</v>
      </c>
      <c r="H47" s="235">
        <v>0</v>
      </c>
      <c r="I47" s="235">
        <v>0</v>
      </c>
      <c r="J47" s="235">
        <v>0</v>
      </c>
      <c r="K47" s="235">
        <v>0</v>
      </c>
      <c r="L47" s="235">
        <v>0</v>
      </c>
      <c r="M47" s="312">
        <v>25813</v>
      </c>
    </row>
    <row r="48" spans="2:13">
      <c r="B48" s="310" t="s">
        <v>1339</v>
      </c>
      <c r="C48" s="235">
        <v>0</v>
      </c>
      <c r="D48" s="235">
        <v>0</v>
      </c>
      <c r="E48" s="235">
        <v>0</v>
      </c>
      <c r="F48" s="235">
        <v>0</v>
      </c>
      <c r="G48" s="235">
        <v>0</v>
      </c>
      <c r="H48" s="235">
        <v>0</v>
      </c>
      <c r="I48" s="235">
        <v>0</v>
      </c>
      <c r="J48" s="311">
        <v>25348</v>
      </c>
      <c r="K48" s="235">
        <v>0</v>
      </c>
      <c r="L48" s="235">
        <v>0</v>
      </c>
      <c r="M48" s="312">
        <v>25348</v>
      </c>
    </row>
    <row r="49" spans="2:13">
      <c r="B49" s="310" t="s">
        <v>467</v>
      </c>
      <c r="C49" s="235">
        <v>0</v>
      </c>
      <c r="D49" s="235">
        <v>0</v>
      </c>
      <c r="E49" s="235">
        <v>0</v>
      </c>
      <c r="F49" s="235">
        <v>0</v>
      </c>
      <c r="G49" s="311">
        <v>5017</v>
      </c>
      <c r="H49" s="235">
        <v>0</v>
      </c>
      <c r="I49" s="311">
        <v>10147</v>
      </c>
      <c r="J49" s="235">
        <v>0</v>
      </c>
      <c r="K49" s="235">
        <v>0</v>
      </c>
      <c r="L49" s="311">
        <v>5710</v>
      </c>
      <c r="M49" s="312">
        <v>20874</v>
      </c>
    </row>
    <row r="50" spans="2:13" ht="25.5">
      <c r="B50" s="310" t="s">
        <v>1253</v>
      </c>
      <c r="C50" s="235">
        <v>0</v>
      </c>
      <c r="D50" s="235">
        <v>0</v>
      </c>
      <c r="E50" s="235">
        <v>0</v>
      </c>
      <c r="F50" s="235">
        <v>0</v>
      </c>
      <c r="G50" s="235">
        <v>0</v>
      </c>
      <c r="H50" s="235">
        <v>0</v>
      </c>
      <c r="I50" s="311">
        <v>1376</v>
      </c>
      <c r="J50" s="235">
        <v>0</v>
      </c>
      <c r="K50" s="311">
        <v>18962</v>
      </c>
      <c r="L50" s="235">
        <v>0</v>
      </c>
      <c r="M50" s="312">
        <v>20338</v>
      </c>
    </row>
    <row r="51" spans="2:13" ht="25.5">
      <c r="B51" s="310" t="s">
        <v>1313</v>
      </c>
      <c r="C51" s="235">
        <v>0</v>
      </c>
      <c r="D51" s="235">
        <v>0</v>
      </c>
      <c r="E51" s="311">
        <v>19515</v>
      </c>
      <c r="F51" s="235">
        <v>0</v>
      </c>
      <c r="G51" s="235">
        <v>0</v>
      </c>
      <c r="H51" s="235">
        <v>0</v>
      </c>
      <c r="I51" s="235">
        <v>0</v>
      </c>
      <c r="J51" s="235">
        <v>0</v>
      </c>
      <c r="K51" s="235">
        <v>0</v>
      </c>
      <c r="L51" s="235">
        <v>0</v>
      </c>
      <c r="M51" s="312">
        <v>19515</v>
      </c>
    </row>
    <row r="52" spans="2:13" ht="25.5">
      <c r="B52" s="310" t="s">
        <v>1233</v>
      </c>
      <c r="C52" s="235">
        <v>0</v>
      </c>
      <c r="D52" s="235">
        <v>0</v>
      </c>
      <c r="E52" s="235">
        <v>0</v>
      </c>
      <c r="F52" s="235">
        <v>0</v>
      </c>
      <c r="G52" s="235">
        <v>0</v>
      </c>
      <c r="H52" s="235">
        <v>0</v>
      </c>
      <c r="I52" s="235">
        <v>0</v>
      </c>
      <c r="J52" s="235">
        <v>0</v>
      </c>
      <c r="K52" s="311">
        <v>18675</v>
      </c>
      <c r="L52" s="235">
        <v>0</v>
      </c>
      <c r="M52" s="312">
        <v>18675</v>
      </c>
    </row>
    <row r="53" spans="2:13" ht="25.5">
      <c r="B53" s="310" t="s">
        <v>1269</v>
      </c>
      <c r="C53" s="235">
        <v>0</v>
      </c>
      <c r="D53" s="235">
        <v>0</v>
      </c>
      <c r="E53" s="235">
        <v>0</v>
      </c>
      <c r="F53" s="235">
        <v>0</v>
      </c>
      <c r="G53" s="235">
        <v>0</v>
      </c>
      <c r="H53" s="235">
        <v>0</v>
      </c>
      <c r="I53" s="235">
        <v>0</v>
      </c>
      <c r="J53" s="235">
        <v>0</v>
      </c>
      <c r="K53" s="311">
        <v>12127</v>
      </c>
      <c r="L53" s="311">
        <v>6237</v>
      </c>
      <c r="M53" s="312">
        <v>18364</v>
      </c>
    </row>
    <row r="54" spans="2:13">
      <c r="B54" s="310" t="s">
        <v>300</v>
      </c>
      <c r="C54" s="235">
        <v>0</v>
      </c>
      <c r="D54" s="311">
        <v>17188</v>
      </c>
      <c r="E54" s="235">
        <v>0</v>
      </c>
      <c r="F54" s="235">
        <v>432</v>
      </c>
      <c r="G54" s="235">
        <v>0</v>
      </c>
      <c r="H54" s="235">
        <v>0</v>
      </c>
      <c r="I54" s="235">
        <v>0</v>
      </c>
      <c r="J54" s="235">
        <v>0</v>
      </c>
      <c r="K54" s="235">
        <v>0</v>
      </c>
      <c r="L54" s="235">
        <v>0</v>
      </c>
      <c r="M54" s="312">
        <v>17620</v>
      </c>
    </row>
    <row r="55" spans="2:13">
      <c r="B55" s="310" t="s">
        <v>289</v>
      </c>
      <c r="C55" s="235">
        <v>0</v>
      </c>
      <c r="D55" s="235">
        <v>0</v>
      </c>
      <c r="E55" s="235">
        <v>0</v>
      </c>
      <c r="F55" s="235">
        <v>0</v>
      </c>
      <c r="G55" s="311">
        <v>1068</v>
      </c>
      <c r="H55" s="235">
        <v>0</v>
      </c>
      <c r="I55" s="311">
        <v>1944</v>
      </c>
      <c r="J55" s="235">
        <v>0</v>
      </c>
      <c r="K55" s="311">
        <v>11319</v>
      </c>
      <c r="L55" s="311">
        <v>2607</v>
      </c>
      <c r="M55" s="312">
        <v>16938</v>
      </c>
    </row>
    <row r="56" spans="2:13">
      <c r="B56" s="310" t="s">
        <v>309</v>
      </c>
      <c r="C56" s="235">
        <v>0</v>
      </c>
      <c r="D56" s="235">
        <v>0</v>
      </c>
      <c r="E56" s="235">
        <v>0</v>
      </c>
      <c r="F56" s="235">
        <v>0</v>
      </c>
      <c r="G56" s="235">
        <v>0</v>
      </c>
      <c r="H56" s="235">
        <v>0</v>
      </c>
      <c r="I56" s="235">
        <v>0</v>
      </c>
      <c r="J56" s="235">
        <v>0</v>
      </c>
      <c r="K56" s="311">
        <v>16734</v>
      </c>
      <c r="L56" s="235">
        <v>0</v>
      </c>
      <c r="M56" s="312">
        <v>16734</v>
      </c>
    </row>
    <row r="57" spans="2:13">
      <c r="B57" s="310" t="s">
        <v>294</v>
      </c>
      <c r="C57" s="311">
        <v>16627</v>
      </c>
      <c r="D57" s="235">
        <v>0</v>
      </c>
      <c r="E57" s="235">
        <v>0</v>
      </c>
      <c r="F57" s="235">
        <v>0</v>
      </c>
      <c r="G57" s="235">
        <v>0</v>
      </c>
      <c r="H57" s="235">
        <v>0</v>
      </c>
      <c r="I57" s="235">
        <v>0</v>
      </c>
      <c r="J57" s="235">
        <v>0</v>
      </c>
      <c r="K57" s="235">
        <v>0</v>
      </c>
      <c r="L57" s="235">
        <v>0</v>
      </c>
      <c r="M57" s="312">
        <v>16627</v>
      </c>
    </row>
    <row r="58" spans="2:13">
      <c r="B58" s="310" t="s">
        <v>469</v>
      </c>
      <c r="C58" s="235">
        <v>0</v>
      </c>
      <c r="D58" s="235">
        <v>0</v>
      </c>
      <c r="E58" s="235">
        <v>285</v>
      </c>
      <c r="F58" s="235">
        <v>0</v>
      </c>
      <c r="G58" s="235">
        <v>0</v>
      </c>
      <c r="H58" s="235">
        <v>0</v>
      </c>
      <c r="I58" s="235">
        <v>0</v>
      </c>
      <c r="J58" s="235">
        <v>0</v>
      </c>
      <c r="K58" s="311">
        <v>15933</v>
      </c>
      <c r="L58" s="235">
        <v>0</v>
      </c>
      <c r="M58" s="312">
        <v>16218</v>
      </c>
    </row>
    <row r="59" spans="2:13">
      <c r="B59" s="310" t="s">
        <v>1244</v>
      </c>
      <c r="C59" s="235">
        <v>0</v>
      </c>
      <c r="D59" s="235">
        <v>0</v>
      </c>
      <c r="E59" s="235">
        <v>0</v>
      </c>
      <c r="F59" s="235">
        <v>0</v>
      </c>
      <c r="G59" s="235">
        <v>0</v>
      </c>
      <c r="H59" s="235">
        <v>0</v>
      </c>
      <c r="I59" s="311">
        <v>12004</v>
      </c>
      <c r="J59" s="235">
        <v>0</v>
      </c>
      <c r="K59" s="235">
        <v>0</v>
      </c>
      <c r="L59" s="311">
        <v>3636</v>
      </c>
      <c r="M59" s="312">
        <v>15640</v>
      </c>
    </row>
    <row r="60" spans="2:13">
      <c r="B60" s="310" t="s">
        <v>304</v>
      </c>
      <c r="C60" s="235">
        <v>0</v>
      </c>
      <c r="D60" s="235">
        <v>0</v>
      </c>
      <c r="E60" s="235">
        <v>8</v>
      </c>
      <c r="F60" s="235">
        <v>0</v>
      </c>
      <c r="G60" s="235">
        <v>0</v>
      </c>
      <c r="H60" s="235">
        <v>0</v>
      </c>
      <c r="I60" s="235">
        <v>0</v>
      </c>
      <c r="J60" s="235">
        <v>0</v>
      </c>
      <c r="K60" s="311">
        <v>15414</v>
      </c>
      <c r="L60" s="235">
        <v>0</v>
      </c>
      <c r="M60" s="312">
        <v>15422</v>
      </c>
    </row>
    <row r="61" spans="2:13">
      <c r="B61" s="310" t="s">
        <v>1332</v>
      </c>
      <c r="C61" s="235">
        <v>0</v>
      </c>
      <c r="D61" s="235">
        <v>0</v>
      </c>
      <c r="E61" s="235">
        <v>0</v>
      </c>
      <c r="F61" s="235">
        <v>0</v>
      </c>
      <c r="G61" s="235">
        <v>0</v>
      </c>
      <c r="H61" s="235">
        <v>0</v>
      </c>
      <c r="I61" s="311">
        <v>14804</v>
      </c>
      <c r="J61" s="235">
        <v>0</v>
      </c>
      <c r="K61" s="235">
        <v>0</v>
      </c>
      <c r="L61" s="235">
        <v>0</v>
      </c>
      <c r="M61" s="312">
        <v>14804</v>
      </c>
    </row>
    <row r="62" spans="2:13">
      <c r="B62" s="310" t="s">
        <v>1232</v>
      </c>
      <c r="C62" s="235">
        <v>0</v>
      </c>
      <c r="D62" s="235">
        <v>0</v>
      </c>
      <c r="E62" s="235">
        <v>0</v>
      </c>
      <c r="F62" s="235">
        <v>0</v>
      </c>
      <c r="G62" s="235">
        <v>0</v>
      </c>
      <c r="H62" s="235">
        <v>0</v>
      </c>
      <c r="I62" s="235">
        <v>0</v>
      </c>
      <c r="J62" s="235">
        <v>0</v>
      </c>
      <c r="K62" s="311">
        <v>14623</v>
      </c>
      <c r="L62" s="235">
        <v>0</v>
      </c>
      <c r="M62" s="312">
        <v>14623</v>
      </c>
    </row>
    <row r="63" spans="2:13">
      <c r="B63" s="310" t="s">
        <v>1333</v>
      </c>
      <c r="C63" s="235">
        <v>0</v>
      </c>
      <c r="D63" s="235">
        <v>0</v>
      </c>
      <c r="E63" s="235">
        <v>0</v>
      </c>
      <c r="F63" s="235">
        <v>0</v>
      </c>
      <c r="G63" s="235">
        <v>0</v>
      </c>
      <c r="H63" s="235">
        <v>0</v>
      </c>
      <c r="I63" s="235">
        <v>0</v>
      </c>
      <c r="J63" s="235">
        <v>0</v>
      </c>
      <c r="K63" s="235">
        <v>0</v>
      </c>
      <c r="L63" s="311">
        <v>14609</v>
      </c>
      <c r="M63" s="312">
        <v>14609</v>
      </c>
    </row>
    <row r="64" spans="2:13">
      <c r="B64" s="310" t="s">
        <v>419</v>
      </c>
      <c r="C64" s="235">
        <v>0</v>
      </c>
      <c r="D64" s="235">
        <v>0</v>
      </c>
      <c r="E64" s="235">
        <v>0</v>
      </c>
      <c r="F64" s="235">
        <v>0</v>
      </c>
      <c r="G64" s="235">
        <v>0</v>
      </c>
      <c r="H64" s="235">
        <v>0</v>
      </c>
      <c r="I64" s="235">
        <v>0</v>
      </c>
      <c r="J64" s="235">
        <v>0</v>
      </c>
      <c r="K64" s="235">
        <v>0</v>
      </c>
      <c r="L64" s="311">
        <v>14581</v>
      </c>
      <c r="M64" s="312">
        <v>14581</v>
      </c>
    </row>
    <row r="65" spans="2:13">
      <c r="B65" s="310" t="s">
        <v>1283</v>
      </c>
      <c r="C65" s="235">
        <v>0</v>
      </c>
      <c r="D65" s="235">
        <v>0</v>
      </c>
      <c r="E65" s="235">
        <v>0</v>
      </c>
      <c r="F65" s="235">
        <v>0</v>
      </c>
      <c r="G65" s="235">
        <v>0</v>
      </c>
      <c r="H65" s="235">
        <v>0</v>
      </c>
      <c r="I65" s="235">
        <v>0</v>
      </c>
      <c r="J65" s="235">
        <v>0</v>
      </c>
      <c r="K65" s="235">
        <v>0</v>
      </c>
      <c r="L65" s="311">
        <v>14252</v>
      </c>
      <c r="M65" s="312">
        <v>14252</v>
      </c>
    </row>
    <row r="66" spans="2:13">
      <c r="B66" s="310" t="s">
        <v>1227</v>
      </c>
      <c r="C66" s="235">
        <v>0</v>
      </c>
      <c r="D66" s="235">
        <v>0</v>
      </c>
      <c r="E66" s="235">
        <v>0</v>
      </c>
      <c r="F66" s="235">
        <v>0</v>
      </c>
      <c r="G66" s="235">
        <v>0</v>
      </c>
      <c r="H66" s="235">
        <v>0</v>
      </c>
      <c r="I66" s="311">
        <v>11979</v>
      </c>
      <c r="J66" s="235">
        <v>0</v>
      </c>
      <c r="K66" s="235">
        <v>0</v>
      </c>
      <c r="L66" s="311">
        <v>1778</v>
      </c>
      <c r="M66" s="312">
        <v>13757</v>
      </c>
    </row>
    <row r="67" spans="2:13">
      <c r="B67" s="310" t="s">
        <v>299</v>
      </c>
      <c r="C67" s="235">
        <v>0</v>
      </c>
      <c r="D67" s="235">
        <v>0</v>
      </c>
      <c r="E67" s="235">
        <v>874</v>
      </c>
      <c r="F67" s="235">
        <v>0</v>
      </c>
      <c r="G67" s="235">
        <v>953</v>
      </c>
      <c r="H67" s="235">
        <v>0</v>
      </c>
      <c r="I67" s="311">
        <v>1813</v>
      </c>
      <c r="J67" s="235">
        <v>0</v>
      </c>
      <c r="K67" s="311">
        <v>7903</v>
      </c>
      <c r="L67" s="311">
        <v>1820</v>
      </c>
      <c r="M67" s="312">
        <v>13363</v>
      </c>
    </row>
    <row r="68" spans="2:13">
      <c r="B68" s="310" t="s">
        <v>1344</v>
      </c>
      <c r="C68" s="235">
        <v>0</v>
      </c>
      <c r="D68" s="235">
        <v>0</v>
      </c>
      <c r="E68" s="235">
        <v>0</v>
      </c>
      <c r="F68" s="235">
        <v>0</v>
      </c>
      <c r="G68" s="235">
        <v>0</v>
      </c>
      <c r="H68" s="235">
        <v>0</v>
      </c>
      <c r="I68" s="235">
        <v>0</v>
      </c>
      <c r="J68" s="311">
        <v>12769</v>
      </c>
      <c r="K68" s="235">
        <v>0</v>
      </c>
      <c r="L68" s="235">
        <v>0</v>
      </c>
      <c r="M68" s="312">
        <v>12769</v>
      </c>
    </row>
    <row r="69" spans="2:13">
      <c r="B69" s="310" t="s">
        <v>294</v>
      </c>
      <c r="C69" s="235">
        <v>0</v>
      </c>
      <c r="D69" s="235">
        <v>0</v>
      </c>
      <c r="E69" s="235">
        <v>0</v>
      </c>
      <c r="F69" s="235">
        <v>0</v>
      </c>
      <c r="G69" s="235">
        <v>0</v>
      </c>
      <c r="H69" s="235">
        <v>0</v>
      </c>
      <c r="I69" s="235">
        <v>0</v>
      </c>
      <c r="J69" s="311">
        <v>12693</v>
      </c>
      <c r="K69" s="235">
        <v>0</v>
      </c>
      <c r="L69" s="235">
        <v>0</v>
      </c>
      <c r="M69" s="312">
        <v>12693</v>
      </c>
    </row>
    <row r="70" spans="2:13" ht="25.5">
      <c r="B70" s="310" t="s">
        <v>1343</v>
      </c>
      <c r="C70" s="235">
        <v>0</v>
      </c>
      <c r="D70" s="311">
        <v>12069</v>
      </c>
      <c r="E70" s="235">
        <v>0</v>
      </c>
      <c r="F70" s="235">
        <v>0</v>
      </c>
      <c r="G70" s="235">
        <v>0</v>
      </c>
      <c r="H70" s="235">
        <v>0</v>
      </c>
      <c r="I70" s="235">
        <v>0</v>
      </c>
      <c r="J70" s="235">
        <v>0</v>
      </c>
      <c r="K70" s="235">
        <v>0</v>
      </c>
      <c r="L70" s="235">
        <v>0</v>
      </c>
      <c r="M70" s="312">
        <v>12069</v>
      </c>
    </row>
    <row r="71" spans="2:13">
      <c r="B71" s="310" t="s">
        <v>1336</v>
      </c>
      <c r="C71" s="235">
        <v>0</v>
      </c>
      <c r="D71" s="311">
        <v>11735</v>
      </c>
      <c r="E71" s="235">
        <v>0</v>
      </c>
      <c r="F71" s="235">
        <v>0</v>
      </c>
      <c r="G71" s="235">
        <v>0</v>
      </c>
      <c r="H71" s="235">
        <v>0</v>
      </c>
      <c r="I71" s="235">
        <v>0</v>
      </c>
      <c r="J71" s="235">
        <v>0</v>
      </c>
      <c r="K71" s="235">
        <v>0</v>
      </c>
      <c r="L71" s="235">
        <v>0</v>
      </c>
      <c r="M71" s="312">
        <v>11735</v>
      </c>
    </row>
    <row r="72" spans="2:13">
      <c r="B72" s="310" t="s">
        <v>299</v>
      </c>
      <c r="C72" s="235">
        <v>0</v>
      </c>
      <c r="D72" s="235">
        <v>0</v>
      </c>
      <c r="E72" s="235">
        <v>0</v>
      </c>
      <c r="F72" s="235">
        <v>0</v>
      </c>
      <c r="G72" s="235">
        <v>0</v>
      </c>
      <c r="H72" s="235">
        <v>0</v>
      </c>
      <c r="I72" s="235">
        <v>0</v>
      </c>
      <c r="J72" s="235">
        <v>0</v>
      </c>
      <c r="K72" s="235">
        <v>0</v>
      </c>
      <c r="L72" s="311">
        <v>11467</v>
      </c>
      <c r="M72" s="312">
        <v>11467</v>
      </c>
    </row>
    <row r="73" spans="2:13">
      <c r="B73" s="310" t="s">
        <v>330</v>
      </c>
      <c r="C73" s="235">
        <v>0</v>
      </c>
      <c r="D73" s="235">
        <v>0</v>
      </c>
      <c r="E73" s="235">
        <v>0</v>
      </c>
      <c r="F73" s="235">
        <v>0</v>
      </c>
      <c r="G73" s="235">
        <v>0</v>
      </c>
      <c r="H73" s="235">
        <v>0</v>
      </c>
      <c r="I73" s="235">
        <v>0</v>
      </c>
      <c r="J73" s="235">
        <v>0</v>
      </c>
      <c r="K73" s="235">
        <v>966</v>
      </c>
      <c r="L73" s="311">
        <v>10404</v>
      </c>
      <c r="M73" s="312">
        <v>11370</v>
      </c>
    </row>
    <row r="74" spans="2:13">
      <c r="B74" s="310" t="s">
        <v>1355</v>
      </c>
      <c r="C74" s="235">
        <v>0</v>
      </c>
      <c r="D74" s="235">
        <v>0</v>
      </c>
      <c r="E74" s="235">
        <v>0</v>
      </c>
      <c r="F74" s="235">
        <v>0</v>
      </c>
      <c r="G74" s="235">
        <v>0</v>
      </c>
      <c r="H74" s="235">
        <v>0</v>
      </c>
      <c r="I74" s="235">
        <v>0</v>
      </c>
      <c r="J74" s="235">
        <v>0</v>
      </c>
      <c r="K74" s="311">
        <v>11345</v>
      </c>
      <c r="L74" s="235">
        <v>0</v>
      </c>
      <c r="M74" s="312">
        <v>11345</v>
      </c>
    </row>
    <row r="75" spans="2:13">
      <c r="B75" s="310" t="s">
        <v>1352</v>
      </c>
      <c r="C75" s="235">
        <v>0</v>
      </c>
      <c r="D75" s="235">
        <v>0</v>
      </c>
      <c r="E75" s="235">
        <v>0</v>
      </c>
      <c r="F75" s="235">
        <v>0</v>
      </c>
      <c r="G75" s="235">
        <v>0</v>
      </c>
      <c r="H75" s="235">
        <v>0</v>
      </c>
      <c r="I75" s="235">
        <v>0</v>
      </c>
      <c r="J75" s="235">
        <v>0</v>
      </c>
      <c r="K75" s="311">
        <v>10328</v>
      </c>
      <c r="L75" s="235">
        <v>0</v>
      </c>
      <c r="M75" s="312">
        <v>10328</v>
      </c>
    </row>
    <row r="76" spans="2:13">
      <c r="B76" s="310" t="s">
        <v>1228</v>
      </c>
      <c r="C76" s="235">
        <v>0</v>
      </c>
      <c r="D76" s="235">
        <v>0</v>
      </c>
      <c r="E76" s="235">
        <v>0</v>
      </c>
      <c r="F76" s="235">
        <v>0</v>
      </c>
      <c r="G76" s="235">
        <v>0</v>
      </c>
      <c r="H76" s="235">
        <v>0</v>
      </c>
      <c r="I76" s="311">
        <v>10209</v>
      </c>
      <c r="J76" s="235">
        <v>0</v>
      </c>
      <c r="K76" s="235">
        <v>0</v>
      </c>
      <c r="L76" s="235">
        <v>0</v>
      </c>
      <c r="M76" s="312">
        <v>10209</v>
      </c>
    </row>
    <row r="77" spans="2:13">
      <c r="B77" s="310" t="s">
        <v>419</v>
      </c>
      <c r="C77" s="235">
        <v>0</v>
      </c>
      <c r="D77" s="235">
        <v>0</v>
      </c>
      <c r="E77" s="235">
        <v>0</v>
      </c>
      <c r="F77" s="235">
        <v>0</v>
      </c>
      <c r="G77" s="311">
        <v>3243</v>
      </c>
      <c r="H77" s="235">
        <v>0</v>
      </c>
      <c r="I77" s="311">
        <v>6809</v>
      </c>
      <c r="J77" s="235">
        <v>0</v>
      </c>
      <c r="K77" s="235">
        <v>0</v>
      </c>
      <c r="L77" s="235">
        <v>0</v>
      </c>
      <c r="M77" s="312">
        <v>10052</v>
      </c>
    </row>
    <row r="78" spans="2:13">
      <c r="B78" s="310" t="s">
        <v>1235</v>
      </c>
      <c r="C78" s="235">
        <v>0</v>
      </c>
      <c r="D78" s="235">
        <v>0</v>
      </c>
      <c r="E78" s="235">
        <v>0</v>
      </c>
      <c r="F78" s="235">
        <v>0</v>
      </c>
      <c r="G78" s="235">
        <v>0</v>
      </c>
      <c r="H78" s="235">
        <v>0</v>
      </c>
      <c r="I78" s="235">
        <v>407</v>
      </c>
      <c r="J78" s="235">
        <v>0</v>
      </c>
      <c r="K78" s="311">
        <v>9421</v>
      </c>
      <c r="L78" s="235">
        <v>0</v>
      </c>
      <c r="M78" s="312">
        <v>9828</v>
      </c>
    </row>
    <row r="79" spans="2:13">
      <c r="B79" s="310" t="s">
        <v>1238</v>
      </c>
      <c r="C79" s="235">
        <v>0</v>
      </c>
      <c r="D79" s="311">
        <v>5885</v>
      </c>
      <c r="E79" s="235">
        <v>0</v>
      </c>
      <c r="F79" s="235">
        <v>0</v>
      </c>
      <c r="G79" s="235">
        <v>0</v>
      </c>
      <c r="H79" s="235">
        <v>0</v>
      </c>
      <c r="I79" s="235">
        <v>0</v>
      </c>
      <c r="J79" s="311">
        <v>3915</v>
      </c>
      <c r="K79" s="235">
        <v>0</v>
      </c>
      <c r="L79" s="235">
        <v>0</v>
      </c>
      <c r="M79" s="312">
        <v>9800</v>
      </c>
    </row>
    <row r="80" spans="2:13">
      <c r="B80" s="310" t="s">
        <v>1299</v>
      </c>
      <c r="C80" s="235">
        <v>0</v>
      </c>
      <c r="D80" s="235">
        <v>0</v>
      </c>
      <c r="E80" s="235">
        <v>0</v>
      </c>
      <c r="F80" s="235">
        <v>0</v>
      </c>
      <c r="G80" s="235">
        <v>0</v>
      </c>
      <c r="H80" s="235">
        <v>0</v>
      </c>
      <c r="I80" s="235">
        <v>0</v>
      </c>
      <c r="J80" s="235">
        <v>0</v>
      </c>
      <c r="K80" s="235">
        <v>0</v>
      </c>
      <c r="L80" s="311">
        <v>9638</v>
      </c>
      <c r="M80" s="312">
        <v>9638</v>
      </c>
    </row>
    <row r="81" spans="2:13">
      <c r="B81" s="310" t="s">
        <v>1285</v>
      </c>
      <c r="C81" s="235">
        <v>0</v>
      </c>
      <c r="D81" s="235">
        <v>0</v>
      </c>
      <c r="E81" s="311">
        <v>9569</v>
      </c>
      <c r="F81" s="235">
        <v>0</v>
      </c>
      <c r="G81" s="235">
        <v>0</v>
      </c>
      <c r="H81" s="235">
        <v>0</v>
      </c>
      <c r="I81" s="235">
        <v>0</v>
      </c>
      <c r="J81" s="235">
        <v>0</v>
      </c>
      <c r="K81" s="235">
        <v>0</v>
      </c>
      <c r="L81" s="235">
        <v>0</v>
      </c>
      <c r="M81" s="312">
        <v>9569</v>
      </c>
    </row>
    <row r="82" spans="2:13">
      <c r="B82" s="310" t="s">
        <v>1271</v>
      </c>
      <c r="C82" s="235">
        <v>0</v>
      </c>
      <c r="D82" s="235">
        <v>0</v>
      </c>
      <c r="E82" s="235">
        <v>0</v>
      </c>
      <c r="F82" s="235">
        <v>0</v>
      </c>
      <c r="G82" s="235">
        <v>0</v>
      </c>
      <c r="H82" s="235">
        <v>0</v>
      </c>
      <c r="I82" s="235">
        <v>0</v>
      </c>
      <c r="J82" s="235">
        <v>0</v>
      </c>
      <c r="K82" s="235">
        <v>0</v>
      </c>
      <c r="L82" s="311">
        <v>9539</v>
      </c>
      <c r="M82" s="312">
        <v>9539</v>
      </c>
    </row>
    <row r="83" spans="2:13">
      <c r="B83" s="310" t="s">
        <v>309</v>
      </c>
      <c r="C83" s="235">
        <v>0</v>
      </c>
      <c r="D83" s="235">
        <v>0</v>
      </c>
      <c r="E83" s="311">
        <v>9411</v>
      </c>
      <c r="F83" s="235">
        <v>0</v>
      </c>
      <c r="G83" s="235">
        <v>0</v>
      </c>
      <c r="H83" s="235">
        <v>0</v>
      </c>
      <c r="I83" s="235">
        <v>0</v>
      </c>
      <c r="J83" s="235">
        <v>0</v>
      </c>
      <c r="K83" s="235">
        <v>0</v>
      </c>
      <c r="L83" s="235">
        <v>0</v>
      </c>
      <c r="M83" s="312">
        <v>9411</v>
      </c>
    </row>
    <row r="84" spans="2:13">
      <c r="B84" s="310" t="s">
        <v>1342</v>
      </c>
      <c r="C84" s="235">
        <v>0</v>
      </c>
      <c r="D84" s="311">
        <v>8640</v>
      </c>
      <c r="E84" s="235">
        <v>0</v>
      </c>
      <c r="F84" s="235">
        <v>0</v>
      </c>
      <c r="G84" s="235">
        <v>0</v>
      </c>
      <c r="H84" s="235">
        <v>0</v>
      </c>
      <c r="I84" s="235">
        <v>0</v>
      </c>
      <c r="J84" s="235">
        <v>0</v>
      </c>
      <c r="K84" s="235">
        <v>0</v>
      </c>
      <c r="L84" s="235">
        <v>0</v>
      </c>
      <c r="M84" s="312">
        <v>8640</v>
      </c>
    </row>
    <row r="85" spans="2:13">
      <c r="B85" s="310" t="s">
        <v>1351</v>
      </c>
      <c r="C85" s="235">
        <v>0</v>
      </c>
      <c r="D85" s="235">
        <v>0</v>
      </c>
      <c r="E85" s="235">
        <v>0</v>
      </c>
      <c r="F85" s="235">
        <v>0</v>
      </c>
      <c r="G85" s="235">
        <v>0</v>
      </c>
      <c r="H85" s="235">
        <v>0</v>
      </c>
      <c r="I85" s="311">
        <v>8271</v>
      </c>
      <c r="J85" s="235">
        <v>0</v>
      </c>
      <c r="K85" s="235">
        <v>0</v>
      </c>
      <c r="L85" s="235">
        <v>0</v>
      </c>
      <c r="M85" s="312">
        <v>8271</v>
      </c>
    </row>
    <row r="86" spans="2:13">
      <c r="B86" s="310" t="s">
        <v>1364</v>
      </c>
      <c r="C86" s="235">
        <v>0</v>
      </c>
      <c r="D86" s="235">
        <v>0</v>
      </c>
      <c r="E86" s="235">
        <v>0</v>
      </c>
      <c r="F86" s="235">
        <v>0</v>
      </c>
      <c r="G86" s="235">
        <v>361</v>
      </c>
      <c r="H86" s="235">
        <v>0</v>
      </c>
      <c r="I86" s="311">
        <v>7839</v>
      </c>
      <c r="J86" s="235">
        <v>0</v>
      </c>
      <c r="K86" s="235">
        <v>0</v>
      </c>
      <c r="L86" s="235">
        <v>0</v>
      </c>
      <c r="M86" s="312">
        <v>8200</v>
      </c>
    </row>
    <row r="87" spans="2:13">
      <c r="B87" s="310" t="s">
        <v>1388</v>
      </c>
      <c r="C87" s="235">
        <v>0</v>
      </c>
      <c r="D87" s="235">
        <v>0</v>
      </c>
      <c r="E87" s="235">
        <v>0</v>
      </c>
      <c r="F87" s="235">
        <v>0</v>
      </c>
      <c r="G87" s="235">
        <v>0</v>
      </c>
      <c r="H87" s="235">
        <v>0</v>
      </c>
      <c r="I87" s="235">
        <v>0</v>
      </c>
      <c r="J87" s="235">
        <v>0</v>
      </c>
      <c r="K87" s="311">
        <v>8074</v>
      </c>
      <c r="L87" s="235">
        <v>0</v>
      </c>
      <c r="M87" s="312">
        <v>8074</v>
      </c>
    </row>
    <row r="88" spans="2:13">
      <c r="B88" s="310" t="s">
        <v>1283</v>
      </c>
      <c r="C88" s="235">
        <v>0</v>
      </c>
      <c r="D88" s="235">
        <v>0</v>
      </c>
      <c r="E88" s="235">
        <v>0</v>
      </c>
      <c r="F88" s="235">
        <v>0</v>
      </c>
      <c r="G88" s="235">
        <v>0</v>
      </c>
      <c r="H88" s="235">
        <v>0</v>
      </c>
      <c r="I88" s="235">
        <v>0</v>
      </c>
      <c r="J88" s="235">
        <v>0</v>
      </c>
      <c r="K88" s="235">
        <v>0</v>
      </c>
      <c r="L88" s="311">
        <v>7972</v>
      </c>
      <c r="M88" s="312">
        <v>7972</v>
      </c>
    </row>
    <row r="89" spans="2:13">
      <c r="B89" s="310" t="s">
        <v>1287</v>
      </c>
      <c r="C89" s="235">
        <v>0</v>
      </c>
      <c r="D89" s="235">
        <v>0</v>
      </c>
      <c r="E89" s="235">
        <v>0</v>
      </c>
      <c r="F89" s="235">
        <v>0</v>
      </c>
      <c r="G89" s="235">
        <v>0</v>
      </c>
      <c r="H89" s="235">
        <v>0</v>
      </c>
      <c r="I89" s="235">
        <v>0</v>
      </c>
      <c r="J89" s="235">
        <v>0</v>
      </c>
      <c r="K89" s="311">
        <v>7480</v>
      </c>
      <c r="L89" s="235">
        <v>0</v>
      </c>
      <c r="M89" s="312">
        <v>7480</v>
      </c>
    </row>
    <row r="90" spans="2:13">
      <c r="B90" s="310" t="s">
        <v>291</v>
      </c>
      <c r="C90" s="235">
        <v>0</v>
      </c>
      <c r="D90" s="235">
        <v>0</v>
      </c>
      <c r="E90" s="311">
        <v>7244</v>
      </c>
      <c r="F90" s="235">
        <v>0</v>
      </c>
      <c r="G90" s="235">
        <v>0</v>
      </c>
      <c r="H90" s="235">
        <v>0</v>
      </c>
      <c r="I90" s="235">
        <v>0</v>
      </c>
      <c r="J90" s="235">
        <v>0</v>
      </c>
      <c r="K90" s="235">
        <v>0</v>
      </c>
      <c r="L90" s="235">
        <v>0</v>
      </c>
      <c r="M90" s="312">
        <v>7244</v>
      </c>
    </row>
    <row r="91" spans="2:13">
      <c r="B91" s="310" t="s">
        <v>467</v>
      </c>
      <c r="C91" s="235">
        <v>0</v>
      </c>
      <c r="D91" s="235">
        <v>0</v>
      </c>
      <c r="E91" s="311">
        <v>7207</v>
      </c>
      <c r="F91" s="235">
        <v>0</v>
      </c>
      <c r="G91" s="235">
        <v>0</v>
      </c>
      <c r="H91" s="235">
        <v>0</v>
      </c>
      <c r="I91" s="235">
        <v>0</v>
      </c>
      <c r="J91" s="235">
        <v>0</v>
      </c>
      <c r="K91" s="235">
        <v>0</v>
      </c>
      <c r="L91" s="235">
        <v>0</v>
      </c>
      <c r="M91" s="312">
        <v>7207</v>
      </c>
    </row>
    <row r="92" spans="2:13">
      <c r="B92" s="313" t="s">
        <v>290</v>
      </c>
      <c r="C92" s="246">
        <v>0</v>
      </c>
      <c r="D92" s="246">
        <v>0</v>
      </c>
      <c r="E92" s="246">
        <v>5784</v>
      </c>
      <c r="F92" s="246">
        <v>0</v>
      </c>
      <c r="G92" s="246">
        <v>1046</v>
      </c>
      <c r="H92" s="246">
        <v>0</v>
      </c>
      <c r="I92" s="246">
        <v>0</v>
      </c>
      <c r="J92" s="246">
        <v>0</v>
      </c>
      <c r="K92" s="246">
        <v>0</v>
      </c>
      <c r="L92" s="246">
        <v>0</v>
      </c>
      <c r="M92" s="178">
        <v>6830</v>
      </c>
    </row>
    <row r="93" spans="2:13">
      <c r="B93" s="310" t="s">
        <v>1308</v>
      </c>
      <c r="C93" s="235">
        <v>0</v>
      </c>
      <c r="D93" s="235">
        <v>0</v>
      </c>
      <c r="E93" s="235">
        <v>0</v>
      </c>
      <c r="F93" s="235">
        <v>0</v>
      </c>
      <c r="G93" s="235">
        <v>0</v>
      </c>
      <c r="H93" s="235">
        <v>0</v>
      </c>
      <c r="I93" s="311">
        <v>2180</v>
      </c>
      <c r="J93" s="235">
        <v>0</v>
      </c>
      <c r="K93" s="235">
        <v>0</v>
      </c>
      <c r="L93" s="311">
        <v>4352</v>
      </c>
      <c r="M93" s="312">
        <v>6532</v>
      </c>
    </row>
    <row r="94" spans="2:13">
      <c r="B94" s="310" t="s">
        <v>1272</v>
      </c>
      <c r="C94" s="235">
        <v>0</v>
      </c>
      <c r="D94" s="235">
        <v>0</v>
      </c>
      <c r="E94" s="235">
        <v>0</v>
      </c>
      <c r="F94" s="235">
        <v>0</v>
      </c>
      <c r="G94" s="235">
        <v>0</v>
      </c>
      <c r="H94" s="235">
        <v>0</v>
      </c>
      <c r="I94" s="311">
        <v>6476</v>
      </c>
      <c r="J94" s="235">
        <v>0</v>
      </c>
      <c r="K94" s="235">
        <v>0</v>
      </c>
      <c r="L94" s="235">
        <v>0</v>
      </c>
      <c r="M94" s="312">
        <v>6476</v>
      </c>
    </row>
    <row r="95" spans="2:13">
      <c r="B95" s="310" t="s">
        <v>1265</v>
      </c>
      <c r="C95" s="235">
        <v>0</v>
      </c>
      <c r="D95" s="235">
        <v>0</v>
      </c>
      <c r="E95" s="235">
        <v>0</v>
      </c>
      <c r="F95" s="235">
        <v>0</v>
      </c>
      <c r="G95" s="235">
        <v>0</v>
      </c>
      <c r="H95" s="235">
        <v>0</v>
      </c>
      <c r="I95" s="235">
        <v>0</v>
      </c>
      <c r="J95" s="235">
        <v>0</v>
      </c>
      <c r="K95" s="311">
        <v>6311</v>
      </c>
      <c r="L95" s="235">
        <v>0</v>
      </c>
      <c r="M95" s="312">
        <v>6311</v>
      </c>
    </row>
    <row r="96" spans="2:13">
      <c r="B96" s="310" t="s">
        <v>1270</v>
      </c>
      <c r="C96" s="235">
        <v>0</v>
      </c>
      <c r="D96" s="235">
        <v>0</v>
      </c>
      <c r="E96" s="311">
        <v>6277</v>
      </c>
      <c r="F96" s="235">
        <v>0</v>
      </c>
      <c r="G96" s="235">
        <v>0</v>
      </c>
      <c r="H96" s="235">
        <v>0</v>
      </c>
      <c r="I96" s="235">
        <v>0</v>
      </c>
      <c r="J96" s="235">
        <v>0</v>
      </c>
      <c r="K96" s="235">
        <v>0</v>
      </c>
      <c r="L96" s="235">
        <v>0</v>
      </c>
      <c r="M96" s="312">
        <v>6277</v>
      </c>
    </row>
    <row r="97" spans="2:13" ht="25.5">
      <c r="B97" s="310" t="s">
        <v>1280</v>
      </c>
      <c r="C97" s="235">
        <v>0</v>
      </c>
      <c r="D97" s="235">
        <v>0</v>
      </c>
      <c r="E97" s="235">
        <v>0</v>
      </c>
      <c r="F97" s="235">
        <v>0</v>
      </c>
      <c r="G97" s="235">
        <v>0</v>
      </c>
      <c r="H97" s="235">
        <v>0</v>
      </c>
      <c r="I97" s="235">
        <v>0</v>
      </c>
      <c r="J97" s="235">
        <v>0</v>
      </c>
      <c r="K97" s="311">
        <v>6068</v>
      </c>
      <c r="L97" s="235">
        <v>0</v>
      </c>
      <c r="M97" s="312">
        <v>6068</v>
      </c>
    </row>
    <row r="98" spans="2:13">
      <c r="B98" s="310" t="s">
        <v>1257</v>
      </c>
      <c r="C98" s="235">
        <v>0</v>
      </c>
      <c r="D98" s="235">
        <v>0</v>
      </c>
      <c r="E98" s="235">
        <v>0</v>
      </c>
      <c r="F98" s="235">
        <v>0</v>
      </c>
      <c r="G98" s="235">
        <v>0</v>
      </c>
      <c r="H98" s="235">
        <v>0</v>
      </c>
      <c r="I98" s="235">
        <v>0</v>
      </c>
      <c r="J98" s="235">
        <v>0</v>
      </c>
      <c r="K98" s="311">
        <v>5811</v>
      </c>
      <c r="L98" s="235">
        <v>0</v>
      </c>
      <c r="M98" s="312">
        <v>5811</v>
      </c>
    </row>
    <row r="99" spans="2:13">
      <c r="B99" s="310" t="s">
        <v>1358</v>
      </c>
      <c r="C99" s="235">
        <v>0</v>
      </c>
      <c r="D99" s="235">
        <v>0</v>
      </c>
      <c r="E99" s="235">
        <v>0</v>
      </c>
      <c r="F99" s="235">
        <v>0</v>
      </c>
      <c r="G99" s="235">
        <v>0</v>
      </c>
      <c r="H99" s="235">
        <v>0</v>
      </c>
      <c r="I99" s="235">
        <v>0</v>
      </c>
      <c r="J99" s="235">
        <v>0</v>
      </c>
      <c r="K99" s="311">
        <v>5789</v>
      </c>
      <c r="L99" s="235">
        <v>0</v>
      </c>
      <c r="M99" s="312">
        <v>5789</v>
      </c>
    </row>
    <row r="100" spans="2:13" ht="25.5">
      <c r="B100" s="310" t="s">
        <v>1252</v>
      </c>
      <c r="C100" s="235">
        <v>0</v>
      </c>
      <c r="D100" s="235">
        <v>0</v>
      </c>
      <c r="E100" s="235">
        <v>0</v>
      </c>
      <c r="F100" s="235">
        <v>0</v>
      </c>
      <c r="G100" s="235">
        <v>0</v>
      </c>
      <c r="H100" s="235">
        <v>0</v>
      </c>
      <c r="I100" s="235">
        <v>0</v>
      </c>
      <c r="J100" s="235">
        <v>0</v>
      </c>
      <c r="K100" s="235">
        <v>0</v>
      </c>
      <c r="L100" s="311">
        <v>5674</v>
      </c>
      <c r="M100" s="312">
        <v>5674</v>
      </c>
    </row>
    <row r="101" spans="2:13">
      <c r="B101" s="310" t="s">
        <v>1276</v>
      </c>
      <c r="C101" s="235">
        <v>0</v>
      </c>
      <c r="D101" s="235">
        <v>0</v>
      </c>
      <c r="E101" s="235">
        <v>0</v>
      </c>
      <c r="F101" s="235">
        <v>0</v>
      </c>
      <c r="G101" s="235">
        <v>0</v>
      </c>
      <c r="H101" s="235">
        <v>0</v>
      </c>
      <c r="I101" s="235">
        <v>0</v>
      </c>
      <c r="J101" s="311">
        <v>5233</v>
      </c>
      <c r="K101" s="235">
        <v>0</v>
      </c>
      <c r="L101" s="235">
        <v>0</v>
      </c>
      <c r="M101" s="312">
        <v>5233</v>
      </c>
    </row>
    <row r="102" spans="2:13">
      <c r="B102" s="310" t="s">
        <v>1334</v>
      </c>
      <c r="C102" s="235">
        <v>0</v>
      </c>
      <c r="D102" s="235">
        <v>0</v>
      </c>
      <c r="E102" s="235">
        <v>0</v>
      </c>
      <c r="F102" s="235">
        <v>0</v>
      </c>
      <c r="G102" s="235">
        <v>0</v>
      </c>
      <c r="H102" s="235">
        <v>0</v>
      </c>
      <c r="I102" s="235">
        <v>0</v>
      </c>
      <c r="J102" s="235">
        <v>0</v>
      </c>
      <c r="K102" s="235">
        <v>0</v>
      </c>
      <c r="L102" s="311">
        <v>4700</v>
      </c>
      <c r="M102" s="312">
        <v>4700</v>
      </c>
    </row>
    <row r="103" spans="2:13">
      <c r="B103" s="310" t="s">
        <v>465</v>
      </c>
      <c r="C103" s="235">
        <v>0</v>
      </c>
      <c r="D103" s="235">
        <v>0</v>
      </c>
      <c r="E103" s="235">
        <v>0</v>
      </c>
      <c r="F103" s="235">
        <v>0</v>
      </c>
      <c r="G103" s="235">
        <v>0</v>
      </c>
      <c r="H103" s="235">
        <v>0</v>
      </c>
      <c r="I103" s="235">
        <v>0</v>
      </c>
      <c r="J103" s="235">
        <v>0</v>
      </c>
      <c r="K103" s="311">
        <v>4601</v>
      </c>
      <c r="L103" s="235">
        <v>0</v>
      </c>
      <c r="M103" s="312">
        <v>4601</v>
      </c>
    </row>
    <row r="104" spans="2:13">
      <c r="B104" s="310" t="s">
        <v>1274</v>
      </c>
      <c r="C104" s="235">
        <v>0</v>
      </c>
      <c r="D104" s="235">
        <v>0</v>
      </c>
      <c r="E104" s="311">
        <v>4589</v>
      </c>
      <c r="F104" s="235">
        <v>0</v>
      </c>
      <c r="G104" s="235">
        <v>0</v>
      </c>
      <c r="H104" s="235">
        <v>0</v>
      </c>
      <c r="I104" s="235">
        <v>0</v>
      </c>
      <c r="J104" s="235">
        <v>0</v>
      </c>
      <c r="K104" s="235">
        <v>0</v>
      </c>
      <c r="L104" s="235">
        <v>0</v>
      </c>
      <c r="M104" s="312">
        <v>4589</v>
      </c>
    </row>
    <row r="105" spans="2:13">
      <c r="B105" s="310" t="s">
        <v>1376</v>
      </c>
      <c r="C105" s="235">
        <v>0</v>
      </c>
      <c r="D105" s="235">
        <v>0</v>
      </c>
      <c r="E105" s="235">
        <v>0</v>
      </c>
      <c r="F105" s="235">
        <v>0</v>
      </c>
      <c r="G105" s="235">
        <v>0</v>
      </c>
      <c r="H105" s="235">
        <v>0</v>
      </c>
      <c r="I105" s="235">
        <v>0</v>
      </c>
      <c r="J105" s="235">
        <v>0</v>
      </c>
      <c r="K105" s="235">
        <v>0</v>
      </c>
      <c r="L105" s="311">
        <v>4531</v>
      </c>
      <c r="M105" s="312">
        <v>4531</v>
      </c>
    </row>
    <row r="106" spans="2:13">
      <c r="B106" s="313" t="s">
        <v>1220</v>
      </c>
      <c r="C106" s="246">
        <v>0</v>
      </c>
      <c r="D106" s="246">
        <v>0</v>
      </c>
      <c r="E106" s="246">
        <v>0</v>
      </c>
      <c r="F106" s="246">
        <v>0</v>
      </c>
      <c r="G106" s="246">
        <v>0</v>
      </c>
      <c r="H106" s="246">
        <v>0</v>
      </c>
      <c r="I106" s="246">
        <v>0</v>
      </c>
      <c r="J106" s="246">
        <v>0</v>
      </c>
      <c r="K106" s="246">
        <v>4169</v>
      </c>
      <c r="L106" s="246">
        <v>0</v>
      </c>
      <c r="M106" s="178">
        <v>4169</v>
      </c>
    </row>
    <row r="107" spans="2:13">
      <c r="B107" s="310" t="s">
        <v>1309</v>
      </c>
      <c r="C107" s="235">
        <v>0</v>
      </c>
      <c r="D107" s="235">
        <v>0</v>
      </c>
      <c r="E107" s="235">
        <v>0</v>
      </c>
      <c r="F107" s="235">
        <v>0</v>
      </c>
      <c r="G107" s="235">
        <v>0</v>
      </c>
      <c r="H107" s="235">
        <v>0</v>
      </c>
      <c r="I107" s="235">
        <v>0</v>
      </c>
      <c r="J107" s="235">
        <v>0</v>
      </c>
      <c r="K107" s="235">
        <v>0</v>
      </c>
      <c r="L107" s="311">
        <v>4112</v>
      </c>
      <c r="M107" s="312">
        <v>4112</v>
      </c>
    </row>
    <row r="108" spans="2:13">
      <c r="B108" s="310" t="s">
        <v>1224</v>
      </c>
      <c r="C108" s="235">
        <v>0</v>
      </c>
      <c r="D108" s="235">
        <v>0</v>
      </c>
      <c r="E108" s="235">
        <v>0</v>
      </c>
      <c r="F108" s="235">
        <v>0</v>
      </c>
      <c r="G108" s="235">
        <v>0</v>
      </c>
      <c r="H108" s="235">
        <v>0</v>
      </c>
      <c r="I108" s="235">
        <v>0</v>
      </c>
      <c r="J108" s="235">
        <v>0</v>
      </c>
      <c r="K108" s="235">
        <v>0</v>
      </c>
      <c r="L108" s="311">
        <v>4083</v>
      </c>
      <c r="M108" s="312">
        <v>4083</v>
      </c>
    </row>
    <row r="109" spans="2:13">
      <c r="B109" s="310" t="s">
        <v>1289</v>
      </c>
      <c r="C109" s="235">
        <v>0</v>
      </c>
      <c r="D109" s="235">
        <v>0</v>
      </c>
      <c r="E109" s="235">
        <v>0</v>
      </c>
      <c r="F109" s="235">
        <v>0</v>
      </c>
      <c r="G109" s="235">
        <v>0</v>
      </c>
      <c r="H109" s="235">
        <v>0</v>
      </c>
      <c r="I109" s="235">
        <v>0</v>
      </c>
      <c r="J109" s="235">
        <v>0</v>
      </c>
      <c r="K109" s="311">
        <v>4068</v>
      </c>
      <c r="L109" s="235">
        <v>0</v>
      </c>
      <c r="M109" s="312">
        <v>4068</v>
      </c>
    </row>
    <row r="110" spans="2:13">
      <c r="B110" s="310" t="s">
        <v>1379</v>
      </c>
      <c r="C110" s="235">
        <v>0</v>
      </c>
      <c r="D110" s="235">
        <v>0</v>
      </c>
      <c r="E110" s="311">
        <v>3742</v>
      </c>
      <c r="F110" s="235">
        <v>0</v>
      </c>
      <c r="G110" s="235">
        <v>0</v>
      </c>
      <c r="H110" s="235">
        <v>0</v>
      </c>
      <c r="I110" s="235">
        <v>0</v>
      </c>
      <c r="J110" s="235">
        <v>0</v>
      </c>
      <c r="K110" s="235">
        <v>0</v>
      </c>
      <c r="L110" s="235">
        <v>0</v>
      </c>
      <c r="M110" s="312">
        <v>3742</v>
      </c>
    </row>
    <row r="111" spans="2:13">
      <c r="B111" s="310" t="s">
        <v>1317</v>
      </c>
      <c r="C111" s="235">
        <v>0</v>
      </c>
      <c r="D111" s="235">
        <v>0</v>
      </c>
      <c r="E111" s="311">
        <v>3683</v>
      </c>
      <c r="F111" s="235">
        <v>0</v>
      </c>
      <c r="G111" s="235">
        <v>0</v>
      </c>
      <c r="H111" s="235">
        <v>0</v>
      </c>
      <c r="I111" s="235">
        <v>0</v>
      </c>
      <c r="J111" s="235">
        <v>0</v>
      </c>
      <c r="K111" s="235">
        <v>0</v>
      </c>
      <c r="L111" s="235">
        <v>0</v>
      </c>
      <c r="M111" s="312">
        <v>3683</v>
      </c>
    </row>
    <row r="112" spans="2:13" ht="25.5">
      <c r="B112" s="310" t="s">
        <v>1322</v>
      </c>
      <c r="C112" s="235">
        <v>0</v>
      </c>
      <c r="D112" s="235">
        <v>0</v>
      </c>
      <c r="E112" s="311">
        <v>3665</v>
      </c>
      <c r="F112" s="235">
        <v>0</v>
      </c>
      <c r="G112" s="235">
        <v>0</v>
      </c>
      <c r="H112" s="235">
        <v>0</v>
      </c>
      <c r="I112" s="235">
        <v>0</v>
      </c>
      <c r="J112" s="235">
        <v>0</v>
      </c>
      <c r="K112" s="235">
        <v>0</v>
      </c>
      <c r="L112" s="235">
        <v>0</v>
      </c>
      <c r="M112" s="312">
        <v>3665</v>
      </c>
    </row>
    <row r="113" spans="2:13">
      <c r="B113" s="310" t="s">
        <v>1298</v>
      </c>
      <c r="C113" s="235">
        <v>0</v>
      </c>
      <c r="D113" s="235">
        <v>0</v>
      </c>
      <c r="E113" s="235">
        <v>0</v>
      </c>
      <c r="F113" s="235">
        <v>0</v>
      </c>
      <c r="G113" s="235">
        <v>0</v>
      </c>
      <c r="H113" s="235">
        <v>0</v>
      </c>
      <c r="I113" s="235">
        <v>0</v>
      </c>
      <c r="J113" s="235">
        <v>0</v>
      </c>
      <c r="K113" s="311">
        <v>3512</v>
      </c>
      <c r="L113" s="235">
        <v>0</v>
      </c>
      <c r="M113" s="312">
        <v>3512</v>
      </c>
    </row>
    <row r="114" spans="2:13" ht="25.5">
      <c r="B114" s="310" t="s">
        <v>1356</v>
      </c>
      <c r="C114" s="235">
        <v>0</v>
      </c>
      <c r="D114" s="235">
        <v>0</v>
      </c>
      <c r="E114" s="235">
        <v>0</v>
      </c>
      <c r="F114" s="235">
        <v>0</v>
      </c>
      <c r="G114" s="235">
        <v>0</v>
      </c>
      <c r="H114" s="235">
        <v>0</v>
      </c>
      <c r="I114" s="235">
        <v>0</v>
      </c>
      <c r="J114" s="235">
        <v>0</v>
      </c>
      <c r="K114" s="235">
        <v>0</v>
      </c>
      <c r="L114" s="311">
        <v>3399</v>
      </c>
      <c r="M114" s="312">
        <v>3399</v>
      </c>
    </row>
    <row r="115" spans="2:13">
      <c r="B115" s="310" t="s">
        <v>1366</v>
      </c>
      <c r="C115" s="235">
        <v>0</v>
      </c>
      <c r="D115" s="235">
        <v>0</v>
      </c>
      <c r="E115" s="311">
        <v>3295</v>
      </c>
      <c r="F115" s="235">
        <v>0</v>
      </c>
      <c r="G115" s="235">
        <v>0</v>
      </c>
      <c r="H115" s="235">
        <v>0</v>
      </c>
      <c r="I115" s="235">
        <v>0</v>
      </c>
      <c r="J115" s="235">
        <v>0</v>
      </c>
      <c r="K115" s="235">
        <v>0</v>
      </c>
      <c r="L115" s="235">
        <v>0</v>
      </c>
      <c r="M115" s="312">
        <v>3295</v>
      </c>
    </row>
    <row r="116" spans="2:13">
      <c r="B116" s="310" t="s">
        <v>1273</v>
      </c>
      <c r="C116" s="235">
        <v>0</v>
      </c>
      <c r="D116" s="235">
        <v>0</v>
      </c>
      <c r="E116" s="235">
        <v>0</v>
      </c>
      <c r="F116" s="235">
        <v>0</v>
      </c>
      <c r="G116" s="235">
        <v>614</v>
      </c>
      <c r="H116" s="235">
        <v>0</v>
      </c>
      <c r="I116" s="311">
        <v>2623</v>
      </c>
      <c r="J116" s="235">
        <v>0</v>
      </c>
      <c r="K116" s="235">
        <v>0</v>
      </c>
      <c r="L116" s="235">
        <v>0</v>
      </c>
      <c r="M116" s="312">
        <v>3237</v>
      </c>
    </row>
    <row r="117" spans="2:13">
      <c r="B117" s="310" t="s">
        <v>1258</v>
      </c>
      <c r="C117" s="235">
        <v>0</v>
      </c>
      <c r="D117" s="235">
        <v>0</v>
      </c>
      <c r="E117" s="235">
        <v>0</v>
      </c>
      <c r="F117" s="235">
        <v>0</v>
      </c>
      <c r="G117" s="235">
        <v>0</v>
      </c>
      <c r="H117" s="235">
        <v>0</v>
      </c>
      <c r="I117" s="311">
        <v>3157</v>
      </c>
      <c r="J117" s="235">
        <v>0</v>
      </c>
      <c r="K117" s="235">
        <v>0</v>
      </c>
      <c r="L117" s="235">
        <v>0</v>
      </c>
      <c r="M117" s="312">
        <v>3157</v>
      </c>
    </row>
    <row r="118" spans="2:13" ht="25.5">
      <c r="B118" s="310" t="s">
        <v>1243</v>
      </c>
      <c r="C118" s="235">
        <v>0</v>
      </c>
      <c r="D118" s="235">
        <v>0</v>
      </c>
      <c r="E118" s="235">
        <v>0</v>
      </c>
      <c r="F118" s="235">
        <v>0</v>
      </c>
      <c r="G118" s="235">
        <v>0</v>
      </c>
      <c r="H118" s="235">
        <v>0</v>
      </c>
      <c r="I118" s="311">
        <v>3135</v>
      </c>
      <c r="J118" s="235">
        <v>0</v>
      </c>
      <c r="K118" s="235">
        <v>0</v>
      </c>
      <c r="L118" s="235">
        <v>0</v>
      </c>
      <c r="M118" s="312">
        <v>3135</v>
      </c>
    </row>
    <row r="119" spans="2:13">
      <c r="B119" s="310" t="s">
        <v>1349</v>
      </c>
      <c r="C119" s="235">
        <v>0</v>
      </c>
      <c r="D119" s="235">
        <v>0</v>
      </c>
      <c r="E119" s="235">
        <v>0</v>
      </c>
      <c r="F119" s="235">
        <v>0</v>
      </c>
      <c r="G119" s="235">
        <v>727</v>
      </c>
      <c r="H119" s="235">
        <v>0</v>
      </c>
      <c r="I119" s="311">
        <v>2376</v>
      </c>
      <c r="J119" s="235">
        <v>0</v>
      </c>
      <c r="K119" s="235">
        <v>0</v>
      </c>
      <c r="L119" s="235">
        <v>0</v>
      </c>
      <c r="M119" s="312">
        <v>3103</v>
      </c>
    </row>
    <row r="120" spans="2:13">
      <c r="B120" s="310" t="s">
        <v>1286</v>
      </c>
      <c r="C120" s="235">
        <v>0</v>
      </c>
      <c r="D120" s="235">
        <v>0</v>
      </c>
      <c r="E120" s="235">
        <v>0</v>
      </c>
      <c r="F120" s="235">
        <v>0</v>
      </c>
      <c r="G120" s="235">
        <v>0</v>
      </c>
      <c r="H120" s="235">
        <v>0</v>
      </c>
      <c r="I120" s="235">
        <v>0</v>
      </c>
      <c r="J120" s="235">
        <v>0</v>
      </c>
      <c r="K120" s="235">
        <v>0</v>
      </c>
      <c r="L120" s="311">
        <v>3100</v>
      </c>
      <c r="M120" s="312">
        <v>3100</v>
      </c>
    </row>
    <row r="121" spans="2:13">
      <c r="B121" s="310" t="s">
        <v>419</v>
      </c>
      <c r="C121" s="235">
        <v>0</v>
      </c>
      <c r="D121" s="235">
        <v>0</v>
      </c>
      <c r="E121" s="235">
        <v>737</v>
      </c>
      <c r="F121" s="235">
        <v>0</v>
      </c>
      <c r="G121" s="235">
        <v>530</v>
      </c>
      <c r="H121" s="235">
        <v>0</v>
      </c>
      <c r="I121" s="235">
        <v>0</v>
      </c>
      <c r="J121" s="235">
        <v>0</v>
      </c>
      <c r="K121" s="311">
        <v>1095</v>
      </c>
      <c r="L121" s="235">
        <v>702</v>
      </c>
      <c r="M121" s="312">
        <v>3064</v>
      </c>
    </row>
    <row r="122" spans="2:13">
      <c r="B122" s="310" t="s">
        <v>1222</v>
      </c>
      <c r="C122" s="235">
        <v>0</v>
      </c>
      <c r="D122" s="235">
        <v>0</v>
      </c>
      <c r="E122" s="235">
        <v>0</v>
      </c>
      <c r="F122" s="235">
        <v>0</v>
      </c>
      <c r="G122" s="235">
        <v>0</v>
      </c>
      <c r="H122" s="235">
        <v>0</v>
      </c>
      <c r="I122" s="235">
        <v>0</v>
      </c>
      <c r="J122" s="235">
        <v>0</v>
      </c>
      <c r="K122" s="235">
        <v>0</v>
      </c>
      <c r="L122" s="311">
        <v>2888</v>
      </c>
      <c r="M122" s="312">
        <v>2888</v>
      </c>
    </row>
    <row r="123" spans="2:13" ht="25.5">
      <c r="B123" s="310" t="s">
        <v>1234</v>
      </c>
      <c r="C123" s="235">
        <v>0</v>
      </c>
      <c r="D123" s="235">
        <v>0</v>
      </c>
      <c r="E123" s="235">
        <v>0</v>
      </c>
      <c r="F123" s="235">
        <v>0</v>
      </c>
      <c r="G123" s="235">
        <v>0</v>
      </c>
      <c r="H123" s="235">
        <v>0</v>
      </c>
      <c r="I123" s="311">
        <v>2875</v>
      </c>
      <c r="J123" s="235">
        <v>0</v>
      </c>
      <c r="K123" s="235">
        <v>0</v>
      </c>
      <c r="L123" s="235">
        <v>0</v>
      </c>
      <c r="M123" s="312">
        <v>2875</v>
      </c>
    </row>
    <row r="124" spans="2:13">
      <c r="B124" s="310" t="s">
        <v>288</v>
      </c>
      <c r="C124" s="235">
        <v>0</v>
      </c>
      <c r="D124" s="235">
        <v>0</v>
      </c>
      <c r="E124" s="235">
        <v>0</v>
      </c>
      <c r="F124" s="235">
        <v>0</v>
      </c>
      <c r="G124" s="235">
        <v>0</v>
      </c>
      <c r="H124" s="235">
        <v>0</v>
      </c>
      <c r="I124" s="235">
        <v>0</v>
      </c>
      <c r="J124" s="235">
        <v>0</v>
      </c>
      <c r="K124" s="235">
        <v>0</v>
      </c>
      <c r="L124" s="311">
        <v>2772</v>
      </c>
      <c r="M124" s="312">
        <v>2772</v>
      </c>
    </row>
    <row r="125" spans="2:13">
      <c r="B125" s="310" t="s">
        <v>466</v>
      </c>
      <c r="C125" s="235">
        <v>0</v>
      </c>
      <c r="D125" s="235">
        <v>0</v>
      </c>
      <c r="E125" s="235">
        <v>0</v>
      </c>
      <c r="F125" s="235">
        <v>0</v>
      </c>
      <c r="G125" s="235">
        <v>0</v>
      </c>
      <c r="H125" s="235">
        <v>0</v>
      </c>
      <c r="I125" s="235">
        <v>0</v>
      </c>
      <c r="J125" s="235">
        <v>0</v>
      </c>
      <c r="K125" s="235">
        <v>0</v>
      </c>
      <c r="L125" s="311">
        <v>2729</v>
      </c>
      <c r="M125" s="312">
        <v>2729</v>
      </c>
    </row>
    <row r="126" spans="2:13">
      <c r="B126" s="310" t="s">
        <v>1223</v>
      </c>
      <c r="C126" s="235">
        <v>0</v>
      </c>
      <c r="D126" s="235">
        <v>0</v>
      </c>
      <c r="E126" s="235">
        <v>0</v>
      </c>
      <c r="F126" s="235">
        <v>0</v>
      </c>
      <c r="G126" s="235">
        <v>0</v>
      </c>
      <c r="H126" s="235">
        <v>395</v>
      </c>
      <c r="I126" s="235">
        <v>0</v>
      </c>
      <c r="J126" s="311">
        <v>2220</v>
      </c>
      <c r="K126" s="235">
        <v>0</v>
      </c>
      <c r="L126" s="235">
        <v>0</v>
      </c>
      <c r="M126" s="312">
        <v>2615</v>
      </c>
    </row>
    <row r="127" spans="2:13">
      <c r="B127" s="310" t="s">
        <v>1293</v>
      </c>
      <c r="C127" s="235">
        <v>0</v>
      </c>
      <c r="D127" s="235">
        <v>0</v>
      </c>
      <c r="E127" s="235">
        <v>0</v>
      </c>
      <c r="F127" s="235">
        <v>0</v>
      </c>
      <c r="G127" s="235">
        <v>0</v>
      </c>
      <c r="H127" s="235">
        <v>0</v>
      </c>
      <c r="I127" s="235">
        <v>0</v>
      </c>
      <c r="J127" s="235">
        <v>0</v>
      </c>
      <c r="K127" s="235">
        <v>0</v>
      </c>
      <c r="L127" s="311">
        <v>2582</v>
      </c>
      <c r="M127" s="312">
        <v>2582</v>
      </c>
    </row>
    <row r="128" spans="2:13">
      <c r="B128" s="310" t="s">
        <v>1320</v>
      </c>
      <c r="C128" s="235">
        <v>0</v>
      </c>
      <c r="D128" s="235">
        <v>0</v>
      </c>
      <c r="E128" s="311">
        <v>2400</v>
      </c>
      <c r="F128" s="235">
        <v>0</v>
      </c>
      <c r="G128" s="235">
        <v>0</v>
      </c>
      <c r="H128" s="235">
        <v>0</v>
      </c>
      <c r="I128" s="235">
        <v>0</v>
      </c>
      <c r="J128" s="235">
        <v>0</v>
      </c>
      <c r="K128" s="235">
        <v>0</v>
      </c>
      <c r="L128" s="235">
        <v>0</v>
      </c>
      <c r="M128" s="312">
        <v>2400</v>
      </c>
    </row>
    <row r="129" spans="2:13">
      <c r="B129" s="310" t="s">
        <v>1254</v>
      </c>
      <c r="C129" s="235">
        <v>0</v>
      </c>
      <c r="D129" s="235">
        <v>0</v>
      </c>
      <c r="E129" s="235">
        <v>0</v>
      </c>
      <c r="F129" s="235">
        <v>0</v>
      </c>
      <c r="G129" s="235">
        <v>0</v>
      </c>
      <c r="H129" s="235">
        <v>0</v>
      </c>
      <c r="I129" s="235">
        <v>0</v>
      </c>
      <c r="J129" s="235">
        <v>0</v>
      </c>
      <c r="K129" s="235">
        <v>0</v>
      </c>
      <c r="L129" s="311">
        <v>2383</v>
      </c>
      <c r="M129" s="312">
        <v>2383</v>
      </c>
    </row>
    <row r="130" spans="2:13">
      <c r="B130" s="310" t="s">
        <v>1378</v>
      </c>
      <c r="C130" s="235">
        <v>0</v>
      </c>
      <c r="D130" s="235">
        <v>0</v>
      </c>
      <c r="E130" s="235">
        <v>0</v>
      </c>
      <c r="F130" s="235">
        <v>0</v>
      </c>
      <c r="G130" s="235">
        <v>0</v>
      </c>
      <c r="H130" s="235">
        <v>0</v>
      </c>
      <c r="I130" s="235">
        <v>0</v>
      </c>
      <c r="J130" s="235">
        <v>0</v>
      </c>
      <c r="K130" s="235">
        <v>0</v>
      </c>
      <c r="L130" s="311">
        <v>2312</v>
      </c>
      <c r="M130" s="312">
        <v>2312</v>
      </c>
    </row>
    <row r="131" spans="2:13" ht="25.5">
      <c r="B131" s="310" t="s">
        <v>1354</v>
      </c>
      <c r="C131" s="235">
        <v>0</v>
      </c>
      <c r="D131" s="235">
        <v>0</v>
      </c>
      <c r="E131" s="235">
        <v>0</v>
      </c>
      <c r="F131" s="235">
        <v>0</v>
      </c>
      <c r="G131" s="235">
        <v>0</v>
      </c>
      <c r="H131" s="235">
        <v>0</v>
      </c>
      <c r="I131" s="311">
        <v>2293</v>
      </c>
      <c r="J131" s="235">
        <v>0</v>
      </c>
      <c r="K131" s="235">
        <v>0</v>
      </c>
      <c r="L131" s="235">
        <v>0</v>
      </c>
      <c r="M131" s="312">
        <v>2293</v>
      </c>
    </row>
    <row r="132" spans="2:13" ht="25.5">
      <c r="B132" s="310" t="s">
        <v>1226</v>
      </c>
      <c r="C132" s="235">
        <v>0</v>
      </c>
      <c r="D132" s="235">
        <v>0</v>
      </c>
      <c r="E132" s="235">
        <v>0</v>
      </c>
      <c r="F132" s="235">
        <v>0</v>
      </c>
      <c r="G132" s="235">
        <v>0</v>
      </c>
      <c r="H132" s="235">
        <v>0</v>
      </c>
      <c r="I132" s="311">
        <v>2217</v>
      </c>
      <c r="J132" s="235">
        <v>0</v>
      </c>
      <c r="K132" s="235">
        <v>0</v>
      </c>
      <c r="L132" s="235">
        <v>0</v>
      </c>
      <c r="M132" s="312">
        <v>2217</v>
      </c>
    </row>
    <row r="133" spans="2:13">
      <c r="B133" s="310" t="s">
        <v>1306</v>
      </c>
      <c r="C133" s="235">
        <v>0</v>
      </c>
      <c r="D133" s="235">
        <v>0</v>
      </c>
      <c r="E133" s="235">
        <v>0</v>
      </c>
      <c r="F133" s="235">
        <v>0</v>
      </c>
      <c r="G133" s="235">
        <v>0</v>
      </c>
      <c r="H133" s="235">
        <v>0</v>
      </c>
      <c r="I133" s="235">
        <v>0</v>
      </c>
      <c r="J133" s="235">
        <v>0</v>
      </c>
      <c r="K133" s="311">
        <v>2213</v>
      </c>
      <c r="L133" s="235">
        <v>0</v>
      </c>
      <c r="M133" s="312">
        <v>2213</v>
      </c>
    </row>
    <row r="134" spans="2:13">
      <c r="B134" s="310" t="s">
        <v>1241</v>
      </c>
      <c r="C134" s="235">
        <v>0</v>
      </c>
      <c r="D134" s="235">
        <v>0</v>
      </c>
      <c r="E134" s="235">
        <v>0</v>
      </c>
      <c r="F134" s="235">
        <v>0</v>
      </c>
      <c r="G134" s="235">
        <v>0</v>
      </c>
      <c r="H134" s="235">
        <v>590</v>
      </c>
      <c r="I134" s="235">
        <v>0</v>
      </c>
      <c r="J134" s="311">
        <v>1622</v>
      </c>
      <c r="K134" s="235">
        <v>0</v>
      </c>
      <c r="L134" s="235">
        <v>0</v>
      </c>
      <c r="M134" s="312">
        <v>2212</v>
      </c>
    </row>
    <row r="135" spans="2:13">
      <c r="B135" s="310" t="s">
        <v>298</v>
      </c>
      <c r="C135" s="235">
        <v>0</v>
      </c>
      <c r="D135" s="235">
        <v>0</v>
      </c>
      <c r="E135" s="235">
        <v>0</v>
      </c>
      <c r="F135" s="235">
        <v>0</v>
      </c>
      <c r="G135" s="235">
        <v>0</v>
      </c>
      <c r="H135" s="235">
        <v>0</v>
      </c>
      <c r="I135" s="235">
        <v>0</v>
      </c>
      <c r="J135" s="235">
        <v>0</v>
      </c>
      <c r="K135" s="235">
        <v>0</v>
      </c>
      <c r="L135" s="311">
        <v>2175</v>
      </c>
      <c r="M135" s="312">
        <v>2175</v>
      </c>
    </row>
    <row r="136" spans="2:13" ht="25.5">
      <c r="B136" s="310" t="s">
        <v>1380</v>
      </c>
      <c r="C136" s="235">
        <v>0</v>
      </c>
      <c r="D136" s="235">
        <v>0</v>
      </c>
      <c r="E136" s="235">
        <v>0</v>
      </c>
      <c r="F136" s="235">
        <v>0</v>
      </c>
      <c r="G136" s="235">
        <v>0</v>
      </c>
      <c r="H136" s="235">
        <v>0</v>
      </c>
      <c r="I136" s="311">
        <v>2139</v>
      </c>
      <c r="J136" s="235">
        <v>0</v>
      </c>
      <c r="K136" s="235">
        <v>0</v>
      </c>
      <c r="L136" s="235">
        <v>0</v>
      </c>
      <c r="M136" s="312">
        <v>2139</v>
      </c>
    </row>
    <row r="137" spans="2:13" ht="25.5">
      <c r="B137" s="310" t="s">
        <v>1359</v>
      </c>
      <c r="C137" s="235">
        <v>0</v>
      </c>
      <c r="D137" s="235">
        <v>0</v>
      </c>
      <c r="E137" s="235">
        <v>0</v>
      </c>
      <c r="F137" s="235">
        <v>0</v>
      </c>
      <c r="G137" s="235">
        <v>0</v>
      </c>
      <c r="H137" s="235">
        <v>0</v>
      </c>
      <c r="I137" s="235">
        <v>0</v>
      </c>
      <c r="J137" s="235">
        <v>0</v>
      </c>
      <c r="K137" s="235">
        <v>0</v>
      </c>
      <c r="L137" s="311">
        <v>2085</v>
      </c>
      <c r="M137" s="312">
        <v>2085</v>
      </c>
    </row>
    <row r="138" spans="2:13">
      <c r="B138" s="310" t="s">
        <v>1338</v>
      </c>
      <c r="C138" s="235">
        <v>0</v>
      </c>
      <c r="D138" s="235">
        <v>0</v>
      </c>
      <c r="E138" s="235">
        <v>0</v>
      </c>
      <c r="F138" s="235">
        <v>0</v>
      </c>
      <c r="G138" s="235">
        <v>0</v>
      </c>
      <c r="H138" s="235">
        <v>0</v>
      </c>
      <c r="I138" s="235">
        <v>0</v>
      </c>
      <c r="J138" s="235">
        <v>0</v>
      </c>
      <c r="K138" s="235">
        <v>0</v>
      </c>
      <c r="L138" s="311">
        <v>2047</v>
      </c>
      <c r="M138" s="312">
        <v>2047</v>
      </c>
    </row>
    <row r="139" spans="2:13">
      <c r="B139" s="310" t="s">
        <v>1263</v>
      </c>
      <c r="C139" s="235">
        <v>0</v>
      </c>
      <c r="D139" s="235">
        <v>0</v>
      </c>
      <c r="E139" s="235">
        <v>0</v>
      </c>
      <c r="F139" s="235">
        <v>0</v>
      </c>
      <c r="G139" s="235">
        <v>0</v>
      </c>
      <c r="H139" s="235">
        <v>0</v>
      </c>
      <c r="I139" s="235">
        <v>0</v>
      </c>
      <c r="J139" s="235">
        <v>0</v>
      </c>
      <c r="K139" s="235">
        <v>0</v>
      </c>
      <c r="L139" s="311">
        <v>2003</v>
      </c>
      <c r="M139" s="312">
        <v>2003</v>
      </c>
    </row>
    <row r="140" spans="2:13">
      <c r="B140" s="310" t="s">
        <v>1292</v>
      </c>
      <c r="C140" s="235">
        <v>0</v>
      </c>
      <c r="D140" s="235">
        <v>0</v>
      </c>
      <c r="E140" s="235">
        <v>0</v>
      </c>
      <c r="F140" s="235">
        <v>0</v>
      </c>
      <c r="G140" s="235">
        <v>177</v>
      </c>
      <c r="H140" s="235">
        <v>0</v>
      </c>
      <c r="I140" s="311">
        <v>1809</v>
      </c>
      <c r="J140" s="235">
        <v>0</v>
      </c>
      <c r="K140" s="235">
        <v>0</v>
      </c>
      <c r="L140" s="235">
        <v>0</v>
      </c>
      <c r="M140" s="312">
        <v>1986</v>
      </c>
    </row>
    <row r="141" spans="2:13">
      <c r="B141" s="310" t="s">
        <v>1381</v>
      </c>
      <c r="C141" s="235">
        <v>0</v>
      </c>
      <c r="D141" s="235">
        <v>0</v>
      </c>
      <c r="E141" s="235">
        <v>0</v>
      </c>
      <c r="F141" s="235">
        <v>0</v>
      </c>
      <c r="G141" s="235">
        <v>0</v>
      </c>
      <c r="H141" s="235">
        <v>0</v>
      </c>
      <c r="I141" s="235">
        <v>0</v>
      </c>
      <c r="J141" s="235">
        <v>0</v>
      </c>
      <c r="K141" s="235">
        <v>0</v>
      </c>
      <c r="L141" s="311">
        <v>1983</v>
      </c>
      <c r="M141" s="312">
        <v>1983</v>
      </c>
    </row>
    <row r="142" spans="2:13" ht="25.5">
      <c r="B142" s="310" t="s">
        <v>1363</v>
      </c>
      <c r="C142" s="235">
        <v>0</v>
      </c>
      <c r="D142" s="235">
        <v>0</v>
      </c>
      <c r="E142" s="311">
        <v>1944</v>
      </c>
      <c r="F142" s="235">
        <v>0</v>
      </c>
      <c r="G142" s="235">
        <v>0</v>
      </c>
      <c r="H142" s="235">
        <v>0</v>
      </c>
      <c r="I142" s="235">
        <v>0</v>
      </c>
      <c r="J142" s="235">
        <v>0</v>
      </c>
      <c r="K142" s="235">
        <v>0</v>
      </c>
      <c r="L142" s="235">
        <v>0</v>
      </c>
      <c r="M142" s="312">
        <v>1944</v>
      </c>
    </row>
    <row r="143" spans="2:13">
      <c r="B143" s="310" t="s">
        <v>1318</v>
      </c>
      <c r="C143" s="235">
        <v>0</v>
      </c>
      <c r="D143" s="235">
        <v>0</v>
      </c>
      <c r="E143" s="311">
        <v>1906</v>
      </c>
      <c r="F143" s="235">
        <v>0</v>
      </c>
      <c r="G143" s="235">
        <v>0</v>
      </c>
      <c r="H143" s="235">
        <v>0</v>
      </c>
      <c r="I143" s="235">
        <v>0</v>
      </c>
      <c r="J143" s="235">
        <v>0</v>
      </c>
      <c r="K143" s="235">
        <v>0</v>
      </c>
      <c r="L143" s="235">
        <v>0</v>
      </c>
      <c r="M143" s="312">
        <v>1906</v>
      </c>
    </row>
    <row r="144" spans="2:13">
      <c r="B144" s="310" t="s">
        <v>1383</v>
      </c>
      <c r="C144" s="235">
        <v>0</v>
      </c>
      <c r="D144" s="235">
        <v>0</v>
      </c>
      <c r="E144" s="311">
        <v>1878</v>
      </c>
      <c r="F144" s="235">
        <v>0</v>
      </c>
      <c r="G144" s="235">
        <v>0</v>
      </c>
      <c r="H144" s="235">
        <v>0</v>
      </c>
      <c r="I144" s="235">
        <v>0</v>
      </c>
      <c r="J144" s="235">
        <v>0</v>
      </c>
      <c r="K144" s="235">
        <v>0</v>
      </c>
      <c r="L144" s="235">
        <v>0</v>
      </c>
      <c r="M144" s="312">
        <v>1878</v>
      </c>
    </row>
    <row r="145" spans="2:13">
      <c r="B145" s="310" t="s">
        <v>1290</v>
      </c>
      <c r="C145" s="235">
        <v>0</v>
      </c>
      <c r="D145" s="235">
        <v>0</v>
      </c>
      <c r="E145" s="235">
        <v>0</v>
      </c>
      <c r="F145" s="235">
        <v>0</v>
      </c>
      <c r="G145" s="235">
        <v>0</v>
      </c>
      <c r="H145" s="235">
        <v>0</v>
      </c>
      <c r="I145" s="311">
        <v>1849</v>
      </c>
      <c r="J145" s="235">
        <v>0</v>
      </c>
      <c r="K145" s="235">
        <v>0</v>
      </c>
      <c r="L145" s="235">
        <v>0</v>
      </c>
      <c r="M145" s="312">
        <v>1849</v>
      </c>
    </row>
    <row r="146" spans="2:13">
      <c r="B146" s="310" t="s">
        <v>1326</v>
      </c>
      <c r="C146" s="235">
        <v>0</v>
      </c>
      <c r="D146" s="235">
        <v>0</v>
      </c>
      <c r="E146" s="235">
        <v>0</v>
      </c>
      <c r="F146" s="235">
        <v>0</v>
      </c>
      <c r="G146" s="235">
        <v>0</v>
      </c>
      <c r="H146" s="235">
        <v>0</v>
      </c>
      <c r="I146" s="235">
        <v>0</v>
      </c>
      <c r="J146" s="235">
        <v>0</v>
      </c>
      <c r="K146" s="235">
        <v>0</v>
      </c>
      <c r="L146" s="311">
        <v>1689</v>
      </c>
      <c r="M146" s="312">
        <v>1689</v>
      </c>
    </row>
    <row r="147" spans="2:13">
      <c r="B147" s="310" t="s">
        <v>1237</v>
      </c>
      <c r="C147" s="235">
        <v>0</v>
      </c>
      <c r="D147" s="235">
        <v>0</v>
      </c>
      <c r="E147" s="235">
        <v>0</v>
      </c>
      <c r="F147" s="235">
        <v>0</v>
      </c>
      <c r="G147" s="235">
        <v>0</v>
      </c>
      <c r="H147" s="235">
        <v>0</v>
      </c>
      <c r="I147" s="235">
        <v>0</v>
      </c>
      <c r="J147" s="235">
        <v>0</v>
      </c>
      <c r="K147" s="235">
        <v>0</v>
      </c>
      <c r="L147" s="311">
        <v>1575</v>
      </c>
      <c r="M147" s="312">
        <v>1575</v>
      </c>
    </row>
    <row r="148" spans="2:13">
      <c r="B148" s="310" t="s">
        <v>1316</v>
      </c>
      <c r="C148" s="235">
        <v>0</v>
      </c>
      <c r="D148" s="235">
        <v>0</v>
      </c>
      <c r="E148" s="235">
        <v>0</v>
      </c>
      <c r="F148" s="235">
        <v>0</v>
      </c>
      <c r="G148" s="235">
        <v>206</v>
      </c>
      <c r="H148" s="235">
        <v>0</v>
      </c>
      <c r="I148" s="311">
        <v>1241</v>
      </c>
      <c r="J148" s="235">
        <v>0</v>
      </c>
      <c r="K148" s="235">
        <v>0</v>
      </c>
      <c r="L148" s="235">
        <v>0</v>
      </c>
      <c r="M148" s="312">
        <v>1447</v>
      </c>
    </row>
    <row r="149" spans="2:13">
      <c r="B149" s="310" t="s">
        <v>463</v>
      </c>
      <c r="C149" s="235">
        <v>0</v>
      </c>
      <c r="D149" s="235">
        <v>0</v>
      </c>
      <c r="E149" s="235">
        <v>0</v>
      </c>
      <c r="F149" s="235">
        <v>0</v>
      </c>
      <c r="G149" s="235">
        <v>0</v>
      </c>
      <c r="H149" s="235">
        <v>0</v>
      </c>
      <c r="I149" s="235">
        <v>0</v>
      </c>
      <c r="J149" s="235">
        <v>0</v>
      </c>
      <c r="K149" s="235">
        <v>0</v>
      </c>
      <c r="L149" s="311">
        <v>1366</v>
      </c>
      <c r="M149" s="312">
        <v>1366</v>
      </c>
    </row>
    <row r="150" spans="2:13">
      <c r="B150" s="310" t="s">
        <v>1367</v>
      </c>
      <c r="C150" s="235">
        <v>0</v>
      </c>
      <c r="D150" s="235">
        <v>0</v>
      </c>
      <c r="E150" s="235">
        <v>0</v>
      </c>
      <c r="F150" s="235">
        <v>0</v>
      </c>
      <c r="G150" s="235">
        <v>0</v>
      </c>
      <c r="H150" s="235">
        <v>0</v>
      </c>
      <c r="I150" s="311">
        <v>1341</v>
      </c>
      <c r="J150" s="235">
        <v>0</v>
      </c>
      <c r="K150" s="235">
        <v>0</v>
      </c>
      <c r="L150" s="235">
        <v>0</v>
      </c>
      <c r="M150" s="312">
        <v>1341</v>
      </c>
    </row>
    <row r="151" spans="2:13">
      <c r="B151" s="310" t="s">
        <v>1325</v>
      </c>
      <c r="C151" s="235">
        <v>0</v>
      </c>
      <c r="D151" s="235">
        <v>0</v>
      </c>
      <c r="E151" s="311">
        <v>1324</v>
      </c>
      <c r="F151" s="235">
        <v>0</v>
      </c>
      <c r="G151" s="235">
        <v>0</v>
      </c>
      <c r="H151" s="235">
        <v>0</v>
      </c>
      <c r="I151" s="235">
        <v>0</v>
      </c>
      <c r="J151" s="235">
        <v>0</v>
      </c>
      <c r="K151" s="235">
        <v>0</v>
      </c>
      <c r="L151" s="235">
        <v>0</v>
      </c>
      <c r="M151" s="312">
        <v>1324</v>
      </c>
    </row>
    <row r="152" spans="2:13">
      <c r="B152" s="310" t="s">
        <v>1275</v>
      </c>
      <c r="C152" s="235">
        <v>0</v>
      </c>
      <c r="D152" s="235">
        <v>0</v>
      </c>
      <c r="E152" s="235">
        <v>0</v>
      </c>
      <c r="F152" s="235">
        <v>0</v>
      </c>
      <c r="G152" s="235">
        <v>0</v>
      </c>
      <c r="H152" s="235">
        <v>0</v>
      </c>
      <c r="I152" s="235">
        <v>0</v>
      </c>
      <c r="J152" s="235">
        <v>0</v>
      </c>
      <c r="K152" s="311">
        <v>1295</v>
      </c>
      <c r="L152" s="235">
        <v>0</v>
      </c>
      <c r="M152" s="312">
        <v>1295</v>
      </c>
    </row>
    <row r="153" spans="2:13" ht="25.5">
      <c r="B153" s="310" t="s">
        <v>1229</v>
      </c>
      <c r="C153" s="235">
        <v>0</v>
      </c>
      <c r="D153" s="235">
        <v>0</v>
      </c>
      <c r="E153" s="235">
        <v>0</v>
      </c>
      <c r="F153" s="235">
        <v>0</v>
      </c>
      <c r="G153" s="235">
        <v>0</v>
      </c>
      <c r="H153" s="235">
        <v>0</v>
      </c>
      <c r="I153" s="235">
        <v>0</v>
      </c>
      <c r="J153" s="235">
        <v>0</v>
      </c>
      <c r="K153" s="311">
        <v>1269</v>
      </c>
      <c r="L153" s="235">
        <v>0</v>
      </c>
      <c r="M153" s="312">
        <v>1269</v>
      </c>
    </row>
    <row r="154" spans="2:13">
      <c r="B154" s="310" t="s">
        <v>1324</v>
      </c>
      <c r="C154" s="235">
        <v>0</v>
      </c>
      <c r="D154" s="235">
        <v>0</v>
      </c>
      <c r="E154" s="235">
        <v>0</v>
      </c>
      <c r="F154" s="235">
        <v>0</v>
      </c>
      <c r="G154" s="235">
        <v>0</v>
      </c>
      <c r="H154" s="235">
        <v>0</v>
      </c>
      <c r="I154" s="311">
        <v>1268</v>
      </c>
      <c r="J154" s="235">
        <v>0</v>
      </c>
      <c r="K154" s="235">
        <v>0</v>
      </c>
      <c r="L154" s="235">
        <v>0</v>
      </c>
      <c r="M154" s="312">
        <v>1268</v>
      </c>
    </row>
    <row r="155" spans="2:13" ht="25.5">
      <c r="B155" s="310" t="s">
        <v>1251</v>
      </c>
      <c r="C155" s="235">
        <v>0</v>
      </c>
      <c r="D155" s="235">
        <v>0</v>
      </c>
      <c r="E155" s="235">
        <v>0</v>
      </c>
      <c r="F155" s="235">
        <v>0</v>
      </c>
      <c r="G155" s="235">
        <v>0</v>
      </c>
      <c r="H155" s="235">
        <v>0</v>
      </c>
      <c r="I155" s="235">
        <v>0</v>
      </c>
      <c r="J155" s="235">
        <v>0</v>
      </c>
      <c r="K155" s="235">
        <v>0</v>
      </c>
      <c r="L155" s="311">
        <v>1248</v>
      </c>
      <c r="M155" s="312">
        <v>1248</v>
      </c>
    </row>
    <row r="156" spans="2:13">
      <c r="B156" s="310" t="s">
        <v>1259</v>
      </c>
      <c r="C156" s="235">
        <v>0</v>
      </c>
      <c r="D156" s="235">
        <v>0</v>
      </c>
      <c r="E156" s="235">
        <v>0</v>
      </c>
      <c r="F156" s="235">
        <v>0</v>
      </c>
      <c r="G156" s="235">
        <v>0</v>
      </c>
      <c r="H156" s="235">
        <v>0</v>
      </c>
      <c r="I156" s="235">
        <v>0</v>
      </c>
      <c r="J156" s="235">
        <v>0</v>
      </c>
      <c r="K156" s="235">
        <v>0</v>
      </c>
      <c r="L156" s="311">
        <v>1238</v>
      </c>
      <c r="M156" s="312">
        <v>1238</v>
      </c>
    </row>
    <row r="157" spans="2:13">
      <c r="B157" s="310" t="s">
        <v>285</v>
      </c>
      <c r="C157" s="235">
        <v>0</v>
      </c>
      <c r="D157" s="235">
        <v>0</v>
      </c>
      <c r="E157" s="235">
        <v>0</v>
      </c>
      <c r="F157" s="235">
        <v>0</v>
      </c>
      <c r="G157" s="235">
        <v>377</v>
      </c>
      <c r="H157" s="235">
        <v>0</v>
      </c>
      <c r="I157" s="235">
        <v>823</v>
      </c>
      <c r="J157" s="235">
        <v>0</v>
      </c>
      <c r="K157" s="235">
        <v>0</v>
      </c>
      <c r="L157" s="235">
        <v>0</v>
      </c>
      <c r="M157" s="312">
        <v>1200</v>
      </c>
    </row>
    <row r="158" spans="2:13">
      <c r="B158" s="313" t="s">
        <v>1221</v>
      </c>
      <c r="C158" s="246">
        <v>0</v>
      </c>
      <c r="D158" s="246">
        <v>0</v>
      </c>
      <c r="E158" s="246">
        <v>0</v>
      </c>
      <c r="F158" s="246">
        <v>0</v>
      </c>
      <c r="G158" s="246">
        <v>0</v>
      </c>
      <c r="H158" s="246">
        <v>0</v>
      </c>
      <c r="I158" s="246">
        <v>0</v>
      </c>
      <c r="J158" s="246">
        <v>0</v>
      </c>
      <c r="K158" s="246">
        <v>0</v>
      </c>
      <c r="L158" s="246">
        <v>1188</v>
      </c>
      <c r="M158" s="178">
        <v>1188</v>
      </c>
    </row>
    <row r="159" spans="2:13">
      <c r="B159" s="310" t="s">
        <v>1368</v>
      </c>
      <c r="C159" s="235">
        <v>0</v>
      </c>
      <c r="D159" s="235">
        <v>0</v>
      </c>
      <c r="E159" s="311">
        <v>1178</v>
      </c>
      <c r="F159" s="235">
        <v>0</v>
      </c>
      <c r="G159" s="235">
        <v>0</v>
      </c>
      <c r="H159" s="235">
        <v>0</v>
      </c>
      <c r="I159" s="235">
        <v>0</v>
      </c>
      <c r="J159" s="235">
        <v>0</v>
      </c>
      <c r="K159" s="235">
        <v>0</v>
      </c>
      <c r="L159" s="235">
        <v>0</v>
      </c>
      <c r="M159" s="312">
        <v>1178</v>
      </c>
    </row>
    <row r="160" spans="2:13" ht="25.5">
      <c r="B160" s="310" t="s">
        <v>1230</v>
      </c>
      <c r="C160" s="235">
        <v>0</v>
      </c>
      <c r="D160" s="235">
        <v>0</v>
      </c>
      <c r="E160" s="235">
        <v>0</v>
      </c>
      <c r="F160" s="235">
        <v>0</v>
      </c>
      <c r="G160" s="235">
        <v>0</v>
      </c>
      <c r="H160" s="235">
        <v>0</v>
      </c>
      <c r="I160" s="235">
        <v>0</v>
      </c>
      <c r="J160" s="235">
        <v>0</v>
      </c>
      <c r="K160" s="311">
        <v>1140</v>
      </c>
      <c r="L160" s="235">
        <v>0</v>
      </c>
      <c r="M160" s="312">
        <v>1140</v>
      </c>
    </row>
    <row r="161" spans="2:13" ht="25.5">
      <c r="B161" s="310" t="s">
        <v>1341</v>
      </c>
      <c r="C161" s="311">
        <v>1112</v>
      </c>
      <c r="D161" s="235">
        <v>0</v>
      </c>
      <c r="E161" s="235">
        <v>0</v>
      </c>
      <c r="F161" s="235">
        <v>0</v>
      </c>
      <c r="G161" s="235">
        <v>0</v>
      </c>
      <c r="H161" s="235">
        <v>0</v>
      </c>
      <c r="I161" s="235">
        <v>0</v>
      </c>
      <c r="J161" s="235">
        <v>0</v>
      </c>
      <c r="K161" s="235">
        <v>0</v>
      </c>
      <c r="L161" s="235">
        <v>0</v>
      </c>
      <c r="M161" s="312">
        <v>1112</v>
      </c>
    </row>
    <row r="162" spans="2:13" ht="25.5">
      <c r="B162" s="310" t="s">
        <v>1373</v>
      </c>
      <c r="C162" s="235">
        <v>0</v>
      </c>
      <c r="D162" s="235">
        <v>0</v>
      </c>
      <c r="E162" s="235">
        <v>0</v>
      </c>
      <c r="F162" s="235">
        <v>0</v>
      </c>
      <c r="G162" s="235">
        <v>0</v>
      </c>
      <c r="H162" s="235">
        <v>0</v>
      </c>
      <c r="I162" s="311">
        <v>1106</v>
      </c>
      <c r="J162" s="235">
        <v>0</v>
      </c>
      <c r="K162" s="235">
        <v>0</v>
      </c>
      <c r="L162" s="235">
        <v>0</v>
      </c>
      <c r="M162" s="312">
        <v>1106</v>
      </c>
    </row>
    <row r="163" spans="2:13">
      <c r="B163" s="310" t="s">
        <v>1321</v>
      </c>
      <c r="C163" s="235">
        <v>0</v>
      </c>
      <c r="D163" s="235">
        <v>0</v>
      </c>
      <c r="E163" s="235">
        <v>507</v>
      </c>
      <c r="F163" s="235">
        <v>0</v>
      </c>
      <c r="G163" s="235">
        <v>0</v>
      </c>
      <c r="H163" s="235">
        <v>0</v>
      </c>
      <c r="I163" s="235">
        <v>575</v>
      </c>
      <c r="J163" s="235">
        <v>0</v>
      </c>
      <c r="K163" s="235">
        <v>0</v>
      </c>
      <c r="L163" s="235">
        <v>0</v>
      </c>
      <c r="M163" s="312">
        <v>1082</v>
      </c>
    </row>
    <row r="164" spans="2:13">
      <c r="B164" s="310" t="s">
        <v>1236</v>
      </c>
      <c r="C164" s="235">
        <v>0</v>
      </c>
      <c r="D164" s="235">
        <v>0</v>
      </c>
      <c r="E164" s="235">
        <v>0</v>
      </c>
      <c r="F164" s="235">
        <v>0</v>
      </c>
      <c r="G164" s="235">
        <v>0</v>
      </c>
      <c r="H164" s="235">
        <v>0</v>
      </c>
      <c r="I164" s="311">
        <v>1074</v>
      </c>
      <c r="J164" s="235">
        <v>0</v>
      </c>
      <c r="K164" s="235">
        <v>0</v>
      </c>
      <c r="L164" s="235">
        <v>0</v>
      </c>
      <c r="M164" s="312">
        <v>1074</v>
      </c>
    </row>
    <row r="165" spans="2:13">
      <c r="B165" s="310" t="s">
        <v>1329</v>
      </c>
      <c r="C165" s="235">
        <v>0</v>
      </c>
      <c r="D165" s="235">
        <v>0</v>
      </c>
      <c r="E165" s="235">
        <v>0</v>
      </c>
      <c r="F165" s="235">
        <v>0</v>
      </c>
      <c r="G165" s="235">
        <v>0</v>
      </c>
      <c r="H165" s="235">
        <v>0</v>
      </c>
      <c r="I165" s="235">
        <v>0</v>
      </c>
      <c r="J165" s="235">
        <v>0</v>
      </c>
      <c r="K165" s="235">
        <v>0</v>
      </c>
      <c r="L165" s="311">
        <v>1072</v>
      </c>
      <c r="M165" s="312">
        <v>1072</v>
      </c>
    </row>
    <row r="166" spans="2:13">
      <c r="B166" s="310" t="s">
        <v>1345</v>
      </c>
      <c r="C166" s="235">
        <v>0</v>
      </c>
      <c r="D166" s="311">
        <v>1039</v>
      </c>
      <c r="E166" s="235">
        <v>0</v>
      </c>
      <c r="F166" s="235">
        <v>0</v>
      </c>
      <c r="G166" s="235">
        <v>0</v>
      </c>
      <c r="H166" s="235">
        <v>0</v>
      </c>
      <c r="I166" s="235">
        <v>0</v>
      </c>
      <c r="J166" s="235">
        <v>0</v>
      </c>
      <c r="K166" s="235">
        <v>0</v>
      </c>
      <c r="L166" s="235">
        <v>0</v>
      </c>
      <c r="M166" s="312">
        <v>1039</v>
      </c>
    </row>
    <row r="167" spans="2:13">
      <c r="B167" s="310" t="s">
        <v>1307</v>
      </c>
      <c r="C167" s="235">
        <v>0</v>
      </c>
      <c r="D167" s="235">
        <v>0</v>
      </c>
      <c r="E167" s="235">
        <v>0</v>
      </c>
      <c r="F167" s="235">
        <v>0</v>
      </c>
      <c r="G167" s="235">
        <v>0</v>
      </c>
      <c r="H167" s="235">
        <v>0</v>
      </c>
      <c r="I167" s="235">
        <v>0</v>
      </c>
      <c r="J167" s="235">
        <v>0</v>
      </c>
      <c r="K167" s="311">
        <v>1022</v>
      </c>
      <c r="L167" s="235">
        <v>0</v>
      </c>
      <c r="M167" s="312">
        <v>1022</v>
      </c>
    </row>
    <row r="168" spans="2:13">
      <c r="B168" s="310" t="s">
        <v>1389</v>
      </c>
      <c r="C168" s="235">
        <v>0</v>
      </c>
      <c r="D168" s="235">
        <v>0</v>
      </c>
      <c r="E168" s="235">
        <v>0</v>
      </c>
      <c r="F168" s="235">
        <v>0</v>
      </c>
      <c r="G168" s="235">
        <v>0</v>
      </c>
      <c r="H168" s="235">
        <v>0</v>
      </c>
      <c r="I168" s="311">
        <v>1000</v>
      </c>
      <c r="J168" s="235">
        <v>0</v>
      </c>
      <c r="K168" s="235">
        <v>0</v>
      </c>
      <c r="L168" s="235">
        <v>0</v>
      </c>
      <c r="M168" s="312">
        <v>1000</v>
      </c>
    </row>
    <row r="169" spans="2:13">
      <c r="B169" s="310" t="s">
        <v>1256</v>
      </c>
      <c r="C169" s="235">
        <v>0</v>
      </c>
      <c r="D169" s="235">
        <v>0</v>
      </c>
      <c r="E169" s="235">
        <v>0</v>
      </c>
      <c r="F169" s="235">
        <v>0</v>
      </c>
      <c r="G169" s="235">
        <v>0</v>
      </c>
      <c r="H169" s="235">
        <v>0</v>
      </c>
      <c r="I169" s="235">
        <v>0</v>
      </c>
      <c r="J169" s="235">
        <v>0</v>
      </c>
      <c r="K169" s="235">
        <v>0</v>
      </c>
      <c r="L169" s="235">
        <v>994</v>
      </c>
      <c r="M169" s="234">
        <v>994</v>
      </c>
    </row>
    <row r="170" spans="2:13">
      <c r="B170" s="310" t="s">
        <v>1267</v>
      </c>
      <c r="C170" s="235">
        <v>0</v>
      </c>
      <c r="D170" s="235">
        <v>0</v>
      </c>
      <c r="E170" s="235">
        <v>0</v>
      </c>
      <c r="F170" s="235">
        <v>0</v>
      </c>
      <c r="G170" s="235">
        <v>0</v>
      </c>
      <c r="H170" s="235">
        <v>0</v>
      </c>
      <c r="I170" s="235">
        <v>0</v>
      </c>
      <c r="J170" s="235">
        <v>0</v>
      </c>
      <c r="K170" s="235">
        <v>0</v>
      </c>
      <c r="L170" s="235">
        <v>957</v>
      </c>
      <c r="M170" s="234">
        <v>957</v>
      </c>
    </row>
    <row r="171" spans="2:13">
      <c r="B171" s="310" t="s">
        <v>295</v>
      </c>
      <c r="C171" s="235">
        <v>0</v>
      </c>
      <c r="D171" s="235">
        <v>0</v>
      </c>
      <c r="E171" s="235">
        <v>937</v>
      </c>
      <c r="F171" s="235">
        <v>0</v>
      </c>
      <c r="G171" s="235">
        <v>12</v>
      </c>
      <c r="H171" s="235">
        <v>0</v>
      </c>
      <c r="I171" s="235">
        <v>0</v>
      </c>
      <c r="J171" s="235">
        <v>0</v>
      </c>
      <c r="K171" s="235">
        <v>0</v>
      </c>
      <c r="L171" s="235">
        <v>0</v>
      </c>
      <c r="M171" s="234">
        <v>949</v>
      </c>
    </row>
    <row r="172" spans="2:13" ht="25.5">
      <c r="B172" s="310" t="s">
        <v>1335</v>
      </c>
      <c r="C172" s="235">
        <v>0</v>
      </c>
      <c r="D172" s="235">
        <v>0</v>
      </c>
      <c r="E172" s="235">
        <v>0</v>
      </c>
      <c r="F172" s="235">
        <v>0</v>
      </c>
      <c r="G172" s="235">
        <v>0</v>
      </c>
      <c r="H172" s="235">
        <v>0</v>
      </c>
      <c r="I172" s="235">
        <v>0</v>
      </c>
      <c r="J172" s="235">
        <v>0</v>
      </c>
      <c r="K172" s="235">
        <v>0</v>
      </c>
      <c r="L172" s="235">
        <v>913</v>
      </c>
      <c r="M172" s="234">
        <v>913</v>
      </c>
    </row>
    <row r="173" spans="2:13">
      <c r="B173" s="310" t="s">
        <v>1242</v>
      </c>
      <c r="C173" s="235">
        <v>0</v>
      </c>
      <c r="D173" s="235">
        <v>0</v>
      </c>
      <c r="E173" s="235">
        <v>0</v>
      </c>
      <c r="F173" s="235">
        <v>0</v>
      </c>
      <c r="G173" s="235">
        <v>0</v>
      </c>
      <c r="H173" s="235">
        <v>0</v>
      </c>
      <c r="I173" s="235">
        <v>0</v>
      </c>
      <c r="J173" s="235">
        <v>0</v>
      </c>
      <c r="K173" s="235">
        <v>0</v>
      </c>
      <c r="L173" s="235">
        <v>903</v>
      </c>
      <c r="M173" s="234">
        <v>903</v>
      </c>
    </row>
    <row r="174" spans="2:13" ht="25.5">
      <c r="B174" s="310" t="s">
        <v>1353</v>
      </c>
      <c r="C174" s="235">
        <v>0</v>
      </c>
      <c r="D174" s="235">
        <v>0</v>
      </c>
      <c r="E174" s="235">
        <v>0</v>
      </c>
      <c r="F174" s="235">
        <v>0</v>
      </c>
      <c r="G174" s="235">
        <v>0</v>
      </c>
      <c r="H174" s="235">
        <v>0</v>
      </c>
      <c r="I174" s="235">
        <v>895</v>
      </c>
      <c r="J174" s="235">
        <v>0</v>
      </c>
      <c r="K174" s="235">
        <v>0</v>
      </c>
      <c r="L174" s="235">
        <v>0</v>
      </c>
      <c r="M174" s="234">
        <v>895</v>
      </c>
    </row>
    <row r="175" spans="2:13">
      <c r="B175" s="310" t="s">
        <v>293</v>
      </c>
      <c r="C175" s="235">
        <v>0</v>
      </c>
      <c r="D175" s="235">
        <v>0</v>
      </c>
      <c r="E175" s="235">
        <v>592</v>
      </c>
      <c r="F175" s="235">
        <v>0</v>
      </c>
      <c r="G175" s="235">
        <v>300</v>
      </c>
      <c r="H175" s="235">
        <v>0</v>
      </c>
      <c r="I175" s="235">
        <v>0</v>
      </c>
      <c r="J175" s="235">
        <v>0</v>
      </c>
      <c r="K175" s="235">
        <v>0</v>
      </c>
      <c r="L175" s="235">
        <v>0</v>
      </c>
      <c r="M175" s="234">
        <v>892</v>
      </c>
    </row>
    <row r="176" spans="2:13">
      <c r="B176" s="310" t="s">
        <v>1347</v>
      </c>
      <c r="C176" s="235">
        <v>0</v>
      </c>
      <c r="D176" s="235">
        <v>0</v>
      </c>
      <c r="E176" s="235">
        <v>0</v>
      </c>
      <c r="F176" s="235">
        <v>0</v>
      </c>
      <c r="G176" s="235">
        <v>0</v>
      </c>
      <c r="H176" s="235">
        <v>0</v>
      </c>
      <c r="I176" s="235">
        <v>0</v>
      </c>
      <c r="J176" s="235">
        <v>0</v>
      </c>
      <c r="K176" s="235">
        <v>0</v>
      </c>
      <c r="L176" s="235">
        <v>853</v>
      </c>
      <c r="M176" s="234">
        <v>853</v>
      </c>
    </row>
    <row r="177" spans="2:13">
      <c r="B177" s="310" t="s">
        <v>1279</v>
      </c>
      <c r="C177" s="235">
        <v>0</v>
      </c>
      <c r="D177" s="235">
        <v>0</v>
      </c>
      <c r="E177" s="235">
        <v>0</v>
      </c>
      <c r="F177" s="235">
        <v>0</v>
      </c>
      <c r="G177" s="235">
        <v>0</v>
      </c>
      <c r="H177" s="235">
        <v>0</v>
      </c>
      <c r="I177" s="235">
        <v>837</v>
      </c>
      <c r="J177" s="235">
        <v>0</v>
      </c>
      <c r="K177" s="235">
        <v>0</v>
      </c>
      <c r="L177" s="235">
        <v>0</v>
      </c>
      <c r="M177" s="234">
        <v>837</v>
      </c>
    </row>
    <row r="178" spans="2:13">
      <c r="B178" s="310" t="s">
        <v>1278</v>
      </c>
      <c r="C178" s="235">
        <v>0</v>
      </c>
      <c r="D178" s="235">
        <v>0</v>
      </c>
      <c r="E178" s="235">
        <v>0</v>
      </c>
      <c r="F178" s="235">
        <v>0</v>
      </c>
      <c r="G178" s="235">
        <v>0</v>
      </c>
      <c r="H178" s="235">
        <v>0</v>
      </c>
      <c r="I178" s="235">
        <v>786</v>
      </c>
      <c r="J178" s="235">
        <v>0</v>
      </c>
      <c r="K178" s="235">
        <v>0</v>
      </c>
      <c r="L178" s="235">
        <v>0</v>
      </c>
      <c r="M178" s="234">
        <v>786</v>
      </c>
    </row>
    <row r="179" spans="2:13">
      <c r="B179" s="310" t="s">
        <v>1346</v>
      </c>
      <c r="C179" s="235">
        <v>0</v>
      </c>
      <c r="D179" s="235">
        <v>0</v>
      </c>
      <c r="E179" s="235">
        <v>0</v>
      </c>
      <c r="F179" s="235">
        <v>0</v>
      </c>
      <c r="G179" s="235">
        <v>0</v>
      </c>
      <c r="H179" s="235">
        <v>0</v>
      </c>
      <c r="I179" s="235">
        <v>0</v>
      </c>
      <c r="J179" s="235">
        <v>0</v>
      </c>
      <c r="K179" s="235">
        <v>0</v>
      </c>
      <c r="L179" s="235">
        <v>780</v>
      </c>
      <c r="M179" s="234">
        <v>780</v>
      </c>
    </row>
    <row r="180" spans="2:13">
      <c r="B180" s="310" t="s">
        <v>1277</v>
      </c>
      <c r="C180" s="235">
        <v>0</v>
      </c>
      <c r="D180" s="235">
        <v>0</v>
      </c>
      <c r="E180" s="235">
        <v>0</v>
      </c>
      <c r="F180" s="235">
        <v>0</v>
      </c>
      <c r="G180" s="235">
        <v>232</v>
      </c>
      <c r="H180" s="235">
        <v>0</v>
      </c>
      <c r="I180" s="235">
        <v>503</v>
      </c>
      <c r="J180" s="235">
        <v>0</v>
      </c>
      <c r="K180" s="235">
        <v>0</v>
      </c>
      <c r="L180" s="235">
        <v>0</v>
      </c>
      <c r="M180" s="234">
        <v>735</v>
      </c>
    </row>
    <row r="181" spans="2:13">
      <c r="B181" s="310" t="s">
        <v>1330</v>
      </c>
      <c r="C181" s="235">
        <v>0</v>
      </c>
      <c r="D181" s="235">
        <v>0</v>
      </c>
      <c r="E181" s="235">
        <v>0</v>
      </c>
      <c r="F181" s="235">
        <v>0</v>
      </c>
      <c r="G181" s="235">
        <v>0</v>
      </c>
      <c r="H181" s="235">
        <v>0</v>
      </c>
      <c r="I181" s="235">
        <v>0</v>
      </c>
      <c r="J181" s="235">
        <v>0</v>
      </c>
      <c r="K181" s="235">
        <v>0</v>
      </c>
      <c r="L181" s="235">
        <v>722</v>
      </c>
      <c r="M181" s="234">
        <v>722</v>
      </c>
    </row>
    <row r="182" spans="2:13">
      <c r="B182" s="310" t="s">
        <v>1337</v>
      </c>
      <c r="C182" s="235">
        <v>0</v>
      </c>
      <c r="D182" s="235">
        <v>0</v>
      </c>
      <c r="E182" s="235">
        <v>0</v>
      </c>
      <c r="F182" s="235">
        <v>0</v>
      </c>
      <c r="G182" s="235">
        <v>0</v>
      </c>
      <c r="H182" s="235">
        <v>0</v>
      </c>
      <c r="I182" s="235">
        <v>0</v>
      </c>
      <c r="J182" s="235">
        <v>722</v>
      </c>
      <c r="K182" s="235">
        <v>0</v>
      </c>
      <c r="L182" s="235">
        <v>0</v>
      </c>
      <c r="M182" s="234">
        <v>722</v>
      </c>
    </row>
    <row r="183" spans="2:13">
      <c r="B183" s="310" t="s">
        <v>1362</v>
      </c>
      <c r="C183" s="235">
        <v>0</v>
      </c>
      <c r="D183" s="235">
        <v>0</v>
      </c>
      <c r="E183" s="235">
        <v>0</v>
      </c>
      <c r="F183" s="235">
        <v>0</v>
      </c>
      <c r="G183" s="235">
        <v>0</v>
      </c>
      <c r="H183" s="235">
        <v>0</v>
      </c>
      <c r="I183" s="235">
        <v>0</v>
      </c>
      <c r="J183" s="235">
        <v>0</v>
      </c>
      <c r="K183" s="235">
        <v>0</v>
      </c>
      <c r="L183" s="235">
        <v>718</v>
      </c>
      <c r="M183" s="234">
        <v>718</v>
      </c>
    </row>
    <row r="184" spans="2:13" ht="25.5">
      <c r="B184" s="310" t="s">
        <v>1247</v>
      </c>
      <c r="C184" s="235">
        <v>0</v>
      </c>
      <c r="D184" s="235">
        <v>0</v>
      </c>
      <c r="E184" s="235">
        <v>0</v>
      </c>
      <c r="F184" s="235">
        <v>0</v>
      </c>
      <c r="G184" s="235">
        <v>0</v>
      </c>
      <c r="H184" s="235">
        <v>0</v>
      </c>
      <c r="I184" s="235">
        <v>0</v>
      </c>
      <c r="J184" s="235">
        <v>0</v>
      </c>
      <c r="K184" s="235">
        <v>0</v>
      </c>
      <c r="L184" s="235">
        <v>714</v>
      </c>
      <c r="M184" s="234">
        <v>714</v>
      </c>
    </row>
    <row r="185" spans="2:13">
      <c r="B185" s="310" t="s">
        <v>1268</v>
      </c>
      <c r="C185" s="235">
        <v>0</v>
      </c>
      <c r="D185" s="235">
        <v>0</v>
      </c>
      <c r="E185" s="235">
        <v>696</v>
      </c>
      <c r="F185" s="235">
        <v>0</v>
      </c>
      <c r="G185" s="235">
        <v>0</v>
      </c>
      <c r="H185" s="235">
        <v>0</v>
      </c>
      <c r="I185" s="235">
        <v>0</v>
      </c>
      <c r="J185" s="235">
        <v>0</v>
      </c>
      <c r="K185" s="235">
        <v>0</v>
      </c>
      <c r="L185" s="235">
        <v>0</v>
      </c>
      <c r="M185" s="234">
        <v>696</v>
      </c>
    </row>
    <row r="186" spans="2:13">
      <c r="B186" s="310" t="s">
        <v>1357</v>
      </c>
      <c r="C186" s="235">
        <v>0</v>
      </c>
      <c r="D186" s="235">
        <v>0</v>
      </c>
      <c r="E186" s="235">
        <v>0</v>
      </c>
      <c r="F186" s="235">
        <v>0</v>
      </c>
      <c r="G186" s="235">
        <v>0</v>
      </c>
      <c r="H186" s="235">
        <v>0</v>
      </c>
      <c r="I186" s="235">
        <v>0</v>
      </c>
      <c r="J186" s="235">
        <v>0</v>
      </c>
      <c r="K186" s="235">
        <v>0</v>
      </c>
      <c r="L186" s="235">
        <v>678</v>
      </c>
      <c r="M186" s="234">
        <v>678</v>
      </c>
    </row>
    <row r="187" spans="2:13">
      <c r="B187" s="310" t="s">
        <v>1284</v>
      </c>
      <c r="C187" s="235">
        <v>0</v>
      </c>
      <c r="D187" s="235">
        <v>0</v>
      </c>
      <c r="E187" s="235">
        <v>0</v>
      </c>
      <c r="F187" s="235">
        <v>0</v>
      </c>
      <c r="G187" s="235">
        <v>0</v>
      </c>
      <c r="H187" s="235">
        <v>0</v>
      </c>
      <c r="I187" s="235">
        <v>0</v>
      </c>
      <c r="J187" s="235">
        <v>0</v>
      </c>
      <c r="K187" s="235">
        <v>677</v>
      </c>
      <c r="L187" s="235">
        <v>0</v>
      </c>
      <c r="M187" s="234">
        <v>677</v>
      </c>
    </row>
    <row r="188" spans="2:13">
      <c r="B188" s="313" t="s">
        <v>1219</v>
      </c>
      <c r="C188" s="246">
        <v>0</v>
      </c>
      <c r="D188" s="246">
        <v>0</v>
      </c>
      <c r="E188" s="246">
        <v>0</v>
      </c>
      <c r="F188" s="246">
        <v>0</v>
      </c>
      <c r="G188" s="246">
        <v>0</v>
      </c>
      <c r="H188" s="246">
        <v>0</v>
      </c>
      <c r="I188" s="246">
        <v>0</v>
      </c>
      <c r="J188" s="246">
        <v>0</v>
      </c>
      <c r="K188" s="246">
        <v>667</v>
      </c>
      <c r="L188" s="246">
        <v>0</v>
      </c>
      <c r="M188" s="178">
        <v>667</v>
      </c>
    </row>
    <row r="189" spans="2:13" ht="25.5">
      <c r="B189" s="310" t="s">
        <v>1327</v>
      </c>
      <c r="C189" s="235">
        <v>0</v>
      </c>
      <c r="D189" s="235">
        <v>0</v>
      </c>
      <c r="E189" s="235">
        <v>0</v>
      </c>
      <c r="F189" s="235">
        <v>0</v>
      </c>
      <c r="G189" s="235">
        <v>0</v>
      </c>
      <c r="H189" s="235">
        <v>0</v>
      </c>
      <c r="I189" s="235">
        <v>0</v>
      </c>
      <c r="J189" s="235">
        <v>0</v>
      </c>
      <c r="K189" s="235">
        <v>0</v>
      </c>
      <c r="L189" s="235">
        <v>656</v>
      </c>
      <c r="M189" s="234">
        <v>656</v>
      </c>
    </row>
    <row r="190" spans="2:13">
      <c r="B190" s="310" t="s">
        <v>1295</v>
      </c>
      <c r="C190" s="235">
        <v>0</v>
      </c>
      <c r="D190" s="235">
        <v>0</v>
      </c>
      <c r="E190" s="235">
        <v>0</v>
      </c>
      <c r="F190" s="235">
        <v>0</v>
      </c>
      <c r="G190" s="235">
        <v>0</v>
      </c>
      <c r="H190" s="235">
        <v>0</v>
      </c>
      <c r="I190" s="235">
        <v>0</v>
      </c>
      <c r="J190" s="235">
        <v>0</v>
      </c>
      <c r="K190" s="235">
        <v>642</v>
      </c>
      <c r="L190" s="235">
        <v>0</v>
      </c>
      <c r="M190" s="234">
        <v>642</v>
      </c>
    </row>
    <row r="191" spans="2:13" ht="25.5">
      <c r="B191" s="310" t="s">
        <v>1301</v>
      </c>
      <c r="C191" s="235">
        <v>0</v>
      </c>
      <c r="D191" s="235">
        <v>0</v>
      </c>
      <c r="E191" s="235">
        <v>0</v>
      </c>
      <c r="F191" s="235">
        <v>0</v>
      </c>
      <c r="G191" s="235">
        <v>0</v>
      </c>
      <c r="H191" s="235">
        <v>0</v>
      </c>
      <c r="I191" s="235">
        <v>0</v>
      </c>
      <c r="J191" s="235">
        <v>0</v>
      </c>
      <c r="K191" s="235">
        <v>617</v>
      </c>
      <c r="L191" s="235">
        <v>0</v>
      </c>
      <c r="M191" s="234">
        <v>617</v>
      </c>
    </row>
    <row r="192" spans="2:13">
      <c r="B192" s="310" t="s">
        <v>1387</v>
      </c>
      <c r="C192" s="235">
        <v>0</v>
      </c>
      <c r="D192" s="235">
        <v>0</v>
      </c>
      <c r="E192" s="235">
        <v>0</v>
      </c>
      <c r="F192" s="235">
        <v>0</v>
      </c>
      <c r="G192" s="235">
        <v>0</v>
      </c>
      <c r="H192" s="235">
        <v>0</v>
      </c>
      <c r="I192" s="235">
        <v>0</v>
      </c>
      <c r="J192" s="235">
        <v>0</v>
      </c>
      <c r="K192" s="235">
        <v>0</v>
      </c>
      <c r="L192" s="235">
        <v>598</v>
      </c>
      <c r="M192" s="234">
        <v>598</v>
      </c>
    </row>
    <row r="193" spans="2:13">
      <c r="B193" s="310" t="s">
        <v>1369</v>
      </c>
      <c r="C193" s="235">
        <v>0</v>
      </c>
      <c r="D193" s="235">
        <v>0</v>
      </c>
      <c r="E193" s="235">
        <v>597</v>
      </c>
      <c r="F193" s="235">
        <v>0</v>
      </c>
      <c r="G193" s="235">
        <v>0</v>
      </c>
      <c r="H193" s="235">
        <v>0</v>
      </c>
      <c r="I193" s="235">
        <v>0</v>
      </c>
      <c r="J193" s="235">
        <v>0</v>
      </c>
      <c r="K193" s="235">
        <v>0</v>
      </c>
      <c r="L193" s="235">
        <v>0</v>
      </c>
      <c r="M193" s="234">
        <v>597</v>
      </c>
    </row>
    <row r="194" spans="2:13">
      <c r="B194" s="310" t="s">
        <v>1282</v>
      </c>
      <c r="C194" s="235">
        <v>0</v>
      </c>
      <c r="D194" s="235">
        <v>0</v>
      </c>
      <c r="E194" s="235">
        <v>0</v>
      </c>
      <c r="F194" s="235">
        <v>415</v>
      </c>
      <c r="G194" s="235">
        <v>0</v>
      </c>
      <c r="H194" s="235">
        <v>178</v>
      </c>
      <c r="I194" s="235">
        <v>0</v>
      </c>
      <c r="J194" s="235">
        <v>0</v>
      </c>
      <c r="K194" s="235">
        <v>0</v>
      </c>
      <c r="L194" s="235">
        <v>0</v>
      </c>
      <c r="M194" s="234">
        <v>593</v>
      </c>
    </row>
    <row r="195" spans="2:13" ht="25.5">
      <c r="B195" s="310" t="s">
        <v>1250</v>
      </c>
      <c r="C195" s="235">
        <v>0</v>
      </c>
      <c r="D195" s="235">
        <v>0</v>
      </c>
      <c r="E195" s="235">
        <v>0</v>
      </c>
      <c r="F195" s="235">
        <v>0</v>
      </c>
      <c r="G195" s="235">
        <v>0</v>
      </c>
      <c r="H195" s="235">
        <v>0</v>
      </c>
      <c r="I195" s="235">
        <v>0</v>
      </c>
      <c r="J195" s="235">
        <v>0</v>
      </c>
      <c r="K195" s="235">
        <v>0</v>
      </c>
      <c r="L195" s="235">
        <v>591</v>
      </c>
      <c r="M195" s="234">
        <v>591</v>
      </c>
    </row>
    <row r="196" spans="2:13">
      <c r="B196" s="310" t="s">
        <v>1264</v>
      </c>
      <c r="C196" s="235">
        <v>0</v>
      </c>
      <c r="D196" s="235">
        <v>0</v>
      </c>
      <c r="E196" s="235">
        <v>0</v>
      </c>
      <c r="F196" s="235">
        <v>0</v>
      </c>
      <c r="G196" s="235">
        <v>0</v>
      </c>
      <c r="H196" s="235">
        <v>0</v>
      </c>
      <c r="I196" s="235">
        <v>0</v>
      </c>
      <c r="J196" s="235">
        <v>0</v>
      </c>
      <c r="K196" s="235">
        <v>0</v>
      </c>
      <c r="L196" s="235">
        <v>570</v>
      </c>
      <c r="M196" s="234">
        <v>570</v>
      </c>
    </row>
    <row r="197" spans="2:13">
      <c r="B197" s="310" t="s">
        <v>1260</v>
      </c>
      <c r="C197" s="235">
        <v>0</v>
      </c>
      <c r="D197" s="235">
        <v>0</v>
      </c>
      <c r="E197" s="235">
        <v>0</v>
      </c>
      <c r="F197" s="235">
        <v>0</v>
      </c>
      <c r="G197" s="235">
        <v>0</v>
      </c>
      <c r="H197" s="235">
        <v>0</v>
      </c>
      <c r="I197" s="235">
        <v>0</v>
      </c>
      <c r="J197" s="235">
        <v>0</v>
      </c>
      <c r="K197" s="235">
        <v>0</v>
      </c>
      <c r="L197" s="235">
        <v>557</v>
      </c>
      <c r="M197" s="234">
        <v>557</v>
      </c>
    </row>
    <row r="198" spans="2:13">
      <c r="B198" s="310" t="s">
        <v>1370</v>
      </c>
      <c r="C198" s="235">
        <v>0</v>
      </c>
      <c r="D198" s="235">
        <v>0</v>
      </c>
      <c r="E198" s="235">
        <v>553</v>
      </c>
      <c r="F198" s="235">
        <v>0</v>
      </c>
      <c r="G198" s="235">
        <v>0</v>
      </c>
      <c r="H198" s="235">
        <v>0</v>
      </c>
      <c r="I198" s="235">
        <v>0</v>
      </c>
      <c r="J198" s="235">
        <v>0</v>
      </c>
      <c r="K198" s="235">
        <v>0</v>
      </c>
      <c r="L198" s="235">
        <v>0</v>
      </c>
      <c r="M198" s="234">
        <v>553</v>
      </c>
    </row>
    <row r="199" spans="2:13">
      <c r="B199" s="310" t="s">
        <v>1328</v>
      </c>
      <c r="C199" s="235">
        <v>0</v>
      </c>
      <c r="D199" s="235">
        <v>0</v>
      </c>
      <c r="E199" s="235">
        <v>0</v>
      </c>
      <c r="F199" s="235">
        <v>0</v>
      </c>
      <c r="G199" s="235">
        <v>0</v>
      </c>
      <c r="H199" s="235">
        <v>0</v>
      </c>
      <c r="I199" s="235">
        <v>0</v>
      </c>
      <c r="J199" s="235">
        <v>0</v>
      </c>
      <c r="K199" s="235">
        <v>0</v>
      </c>
      <c r="L199" s="235">
        <v>552</v>
      </c>
      <c r="M199" s="234">
        <v>552</v>
      </c>
    </row>
    <row r="200" spans="2:13">
      <c r="B200" s="310" t="s">
        <v>1323</v>
      </c>
      <c r="C200" s="235">
        <v>0</v>
      </c>
      <c r="D200" s="235">
        <v>0</v>
      </c>
      <c r="E200" s="235">
        <v>0</v>
      </c>
      <c r="F200" s="235">
        <v>0</v>
      </c>
      <c r="G200" s="235">
        <v>0</v>
      </c>
      <c r="H200" s="235">
        <v>0</v>
      </c>
      <c r="I200" s="235">
        <v>0</v>
      </c>
      <c r="J200" s="235">
        <v>0</v>
      </c>
      <c r="K200" s="235">
        <v>0</v>
      </c>
      <c r="L200" s="235">
        <v>548</v>
      </c>
      <c r="M200" s="234">
        <v>548</v>
      </c>
    </row>
    <row r="201" spans="2:13">
      <c r="B201" s="310" t="s">
        <v>1231</v>
      </c>
      <c r="C201" s="235">
        <v>0</v>
      </c>
      <c r="D201" s="235">
        <v>0</v>
      </c>
      <c r="E201" s="235">
        <v>532</v>
      </c>
      <c r="F201" s="235">
        <v>0</v>
      </c>
      <c r="G201" s="235">
        <v>0</v>
      </c>
      <c r="H201" s="235">
        <v>0</v>
      </c>
      <c r="I201" s="235">
        <v>0</v>
      </c>
      <c r="J201" s="235">
        <v>0</v>
      </c>
      <c r="K201" s="235">
        <v>0</v>
      </c>
      <c r="L201" s="235">
        <v>0</v>
      </c>
      <c r="M201" s="234">
        <v>532</v>
      </c>
    </row>
    <row r="202" spans="2:13">
      <c r="B202" s="310" t="s">
        <v>303</v>
      </c>
      <c r="C202" s="235">
        <v>0</v>
      </c>
      <c r="D202" s="235">
        <v>0</v>
      </c>
      <c r="E202" s="235">
        <v>0</v>
      </c>
      <c r="F202" s="235">
        <v>0</v>
      </c>
      <c r="G202" s="235">
        <v>0</v>
      </c>
      <c r="H202" s="235">
        <v>0</v>
      </c>
      <c r="I202" s="235">
        <v>531</v>
      </c>
      <c r="J202" s="235">
        <v>0</v>
      </c>
      <c r="K202" s="235">
        <v>0</v>
      </c>
      <c r="L202" s="235">
        <v>0</v>
      </c>
      <c r="M202" s="234">
        <v>531</v>
      </c>
    </row>
    <row r="203" spans="2:13">
      <c r="B203" s="310" t="s">
        <v>1255</v>
      </c>
      <c r="C203" s="235">
        <v>0</v>
      </c>
      <c r="D203" s="235">
        <v>0</v>
      </c>
      <c r="E203" s="235">
        <v>0</v>
      </c>
      <c r="F203" s="235">
        <v>0</v>
      </c>
      <c r="G203" s="235">
        <v>0</v>
      </c>
      <c r="H203" s="235">
        <v>0</v>
      </c>
      <c r="I203" s="235">
        <v>0</v>
      </c>
      <c r="J203" s="235">
        <v>0</v>
      </c>
      <c r="K203" s="235">
        <v>0</v>
      </c>
      <c r="L203" s="235">
        <v>524</v>
      </c>
      <c r="M203" s="234">
        <v>524</v>
      </c>
    </row>
    <row r="204" spans="2:13">
      <c r="B204" s="310" t="s">
        <v>1300</v>
      </c>
      <c r="C204" s="235">
        <v>0</v>
      </c>
      <c r="D204" s="235">
        <v>0</v>
      </c>
      <c r="E204" s="235">
        <v>0</v>
      </c>
      <c r="F204" s="235">
        <v>0</v>
      </c>
      <c r="G204" s="235">
        <v>0</v>
      </c>
      <c r="H204" s="235">
        <v>0</v>
      </c>
      <c r="I204" s="235">
        <v>0</v>
      </c>
      <c r="J204" s="235">
        <v>0</v>
      </c>
      <c r="K204" s="235">
        <v>518</v>
      </c>
      <c r="L204" s="235">
        <v>0</v>
      </c>
      <c r="M204" s="234">
        <v>518</v>
      </c>
    </row>
    <row r="205" spans="2:13">
      <c r="B205" s="310" t="s">
        <v>1371</v>
      </c>
      <c r="C205" s="235">
        <v>0</v>
      </c>
      <c r="D205" s="235">
        <v>0</v>
      </c>
      <c r="E205" s="235">
        <v>490</v>
      </c>
      <c r="F205" s="235">
        <v>0</v>
      </c>
      <c r="G205" s="235">
        <v>0</v>
      </c>
      <c r="H205" s="235">
        <v>0</v>
      </c>
      <c r="I205" s="235">
        <v>0</v>
      </c>
      <c r="J205" s="235">
        <v>0</v>
      </c>
      <c r="K205" s="235">
        <v>0</v>
      </c>
      <c r="L205" s="235">
        <v>0</v>
      </c>
      <c r="M205" s="234">
        <v>490</v>
      </c>
    </row>
    <row r="206" spans="2:13">
      <c r="B206" s="310" t="s">
        <v>1225</v>
      </c>
      <c r="C206" s="235">
        <v>0</v>
      </c>
      <c r="D206" s="235">
        <v>0</v>
      </c>
      <c r="E206" s="235">
        <v>0</v>
      </c>
      <c r="F206" s="235">
        <v>0</v>
      </c>
      <c r="G206" s="235">
        <v>0</v>
      </c>
      <c r="H206" s="235">
        <v>0</v>
      </c>
      <c r="I206" s="235">
        <v>0</v>
      </c>
      <c r="J206" s="235">
        <v>0</v>
      </c>
      <c r="K206" s="235">
        <v>0</v>
      </c>
      <c r="L206" s="235">
        <v>482</v>
      </c>
      <c r="M206" s="234">
        <v>482</v>
      </c>
    </row>
    <row r="207" spans="2:13">
      <c r="B207" s="310" t="s">
        <v>1266</v>
      </c>
      <c r="C207" s="235">
        <v>0</v>
      </c>
      <c r="D207" s="235">
        <v>0</v>
      </c>
      <c r="E207" s="235">
        <v>0</v>
      </c>
      <c r="F207" s="235">
        <v>0</v>
      </c>
      <c r="G207" s="235">
        <v>0</v>
      </c>
      <c r="H207" s="235">
        <v>0</v>
      </c>
      <c r="I207" s="235">
        <v>0</v>
      </c>
      <c r="J207" s="235">
        <v>0</v>
      </c>
      <c r="K207" s="235">
        <v>0</v>
      </c>
      <c r="L207" s="235">
        <v>430</v>
      </c>
      <c r="M207" s="234">
        <v>430</v>
      </c>
    </row>
    <row r="208" spans="2:13">
      <c r="B208" s="310" t="s">
        <v>1296</v>
      </c>
      <c r="C208" s="235">
        <v>0</v>
      </c>
      <c r="D208" s="235">
        <v>0</v>
      </c>
      <c r="E208" s="235">
        <v>0</v>
      </c>
      <c r="F208" s="235">
        <v>0</v>
      </c>
      <c r="G208" s="235">
        <v>0</v>
      </c>
      <c r="H208" s="235">
        <v>0</v>
      </c>
      <c r="I208" s="235">
        <v>0</v>
      </c>
      <c r="J208" s="235">
        <v>0</v>
      </c>
      <c r="K208" s="235">
        <v>0</v>
      </c>
      <c r="L208" s="235">
        <v>408</v>
      </c>
      <c r="M208" s="234">
        <v>408</v>
      </c>
    </row>
    <row r="209" spans="2:13">
      <c r="B209" s="310" t="s">
        <v>1384</v>
      </c>
      <c r="C209" s="235">
        <v>0</v>
      </c>
      <c r="D209" s="235">
        <v>0</v>
      </c>
      <c r="E209" s="235">
        <v>0</v>
      </c>
      <c r="F209" s="235">
        <v>0</v>
      </c>
      <c r="G209" s="235">
        <v>0</v>
      </c>
      <c r="H209" s="235">
        <v>0</v>
      </c>
      <c r="I209" s="235">
        <v>0</v>
      </c>
      <c r="J209" s="235">
        <v>0</v>
      </c>
      <c r="K209" s="235">
        <v>0</v>
      </c>
      <c r="L209" s="235">
        <v>402</v>
      </c>
      <c r="M209" s="234">
        <v>402</v>
      </c>
    </row>
    <row r="210" spans="2:13">
      <c r="B210" s="310" t="s">
        <v>1304</v>
      </c>
      <c r="C210" s="235">
        <v>0</v>
      </c>
      <c r="D210" s="235">
        <v>0</v>
      </c>
      <c r="E210" s="235">
        <v>0</v>
      </c>
      <c r="F210" s="235">
        <v>0</v>
      </c>
      <c r="G210" s="235">
        <v>0</v>
      </c>
      <c r="H210" s="235">
        <v>0</v>
      </c>
      <c r="I210" s="235">
        <v>0</v>
      </c>
      <c r="J210" s="235">
        <v>0</v>
      </c>
      <c r="K210" s="235">
        <v>384</v>
      </c>
      <c r="L210" s="235">
        <v>0</v>
      </c>
      <c r="M210" s="234">
        <v>384</v>
      </c>
    </row>
    <row r="211" spans="2:13" ht="25.5">
      <c r="B211" s="310" t="s">
        <v>1248</v>
      </c>
      <c r="C211" s="235">
        <v>0</v>
      </c>
      <c r="D211" s="235">
        <v>0</v>
      </c>
      <c r="E211" s="235">
        <v>0</v>
      </c>
      <c r="F211" s="235">
        <v>0</v>
      </c>
      <c r="G211" s="235">
        <v>0</v>
      </c>
      <c r="H211" s="235">
        <v>0</v>
      </c>
      <c r="I211" s="235">
        <v>0</v>
      </c>
      <c r="J211" s="235">
        <v>0</v>
      </c>
      <c r="K211" s="235">
        <v>0</v>
      </c>
      <c r="L211" s="235">
        <v>383</v>
      </c>
      <c r="M211" s="234">
        <v>383</v>
      </c>
    </row>
    <row r="212" spans="2:13" ht="25.5">
      <c r="B212" s="310" t="s">
        <v>1245</v>
      </c>
      <c r="C212" s="235">
        <v>0</v>
      </c>
      <c r="D212" s="235">
        <v>0</v>
      </c>
      <c r="E212" s="235">
        <v>0</v>
      </c>
      <c r="F212" s="235">
        <v>0</v>
      </c>
      <c r="G212" s="235">
        <v>0</v>
      </c>
      <c r="H212" s="235">
        <v>0</v>
      </c>
      <c r="I212" s="235">
        <v>0</v>
      </c>
      <c r="J212" s="235">
        <v>0</v>
      </c>
      <c r="K212" s="235">
        <v>0</v>
      </c>
      <c r="L212" s="235">
        <v>378</v>
      </c>
      <c r="M212" s="234">
        <v>378</v>
      </c>
    </row>
    <row r="213" spans="2:13" ht="25.5">
      <c r="B213" s="310" t="s">
        <v>1246</v>
      </c>
      <c r="C213" s="235">
        <v>0</v>
      </c>
      <c r="D213" s="235">
        <v>0</v>
      </c>
      <c r="E213" s="235">
        <v>0</v>
      </c>
      <c r="F213" s="235">
        <v>0</v>
      </c>
      <c r="G213" s="235">
        <v>0</v>
      </c>
      <c r="H213" s="235">
        <v>0</v>
      </c>
      <c r="I213" s="235">
        <v>0</v>
      </c>
      <c r="J213" s="235">
        <v>0</v>
      </c>
      <c r="K213" s="235">
        <v>0</v>
      </c>
      <c r="L213" s="235">
        <v>373</v>
      </c>
      <c r="M213" s="234">
        <v>373</v>
      </c>
    </row>
    <row r="214" spans="2:13">
      <c r="B214" s="310" t="s">
        <v>1261</v>
      </c>
      <c r="C214" s="235">
        <v>0</v>
      </c>
      <c r="D214" s="235">
        <v>0</v>
      </c>
      <c r="E214" s="235">
        <v>0</v>
      </c>
      <c r="F214" s="235">
        <v>0</v>
      </c>
      <c r="G214" s="235">
        <v>0</v>
      </c>
      <c r="H214" s="235">
        <v>0</v>
      </c>
      <c r="I214" s="235">
        <v>0</v>
      </c>
      <c r="J214" s="235">
        <v>0</v>
      </c>
      <c r="K214" s="235">
        <v>0</v>
      </c>
      <c r="L214" s="235">
        <v>349</v>
      </c>
      <c r="M214" s="234">
        <v>349</v>
      </c>
    </row>
    <row r="215" spans="2:13" ht="25.5">
      <c r="B215" s="310" t="s">
        <v>1249</v>
      </c>
      <c r="C215" s="235">
        <v>0</v>
      </c>
      <c r="D215" s="235">
        <v>0</v>
      </c>
      <c r="E215" s="235">
        <v>0</v>
      </c>
      <c r="F215" s="235">
        <v>0</v>
      </c>
      <c r="G215" s="235">
        <v>0</v>
      </c>
      <c r="H215" s="235">
        <v>0</v>
      </c>
      <c r="I215" s="235">
        <v>0</v>
      </c>
      <c r="J215" s="235">
        <v>0</v>
      </c>
      <c r="K215" s="235">
        <v>0</v>
      </c>
      <c r="L215" s="235">
        <v>329</v>
      </c>
      <c r="M215" s="234">
        <v>329</v>
      </c>
    </row>
    <row r="216" spans="2:13" ht="25.5">
      <c r="B216" s="310" t="s">
        <v>1374</v>
      </c>
      <c r="C216" s="235">
        <v>0</v>
      </c>
      <c r="D216" s="235">
        <v>0</v>
      </c>
      <c r="E216" s="235">
        <v>0</v>
      </c>
      <c r="F216" s="235">
        <v>0</v>
      </c>
      <c r="G216" s="235">
        <v>0</v>
      </c>
      <c r="H216" s="235">
        <v>0</v>
      </c>
      <c r="I216" s="235">
        <v>0</v>
      </c>
      <c r="J216" s="235">
        <v>0</v>
      </c>
      <c r="K216" s="235">
        <v>0</v>
      </c>
      <c r="L216" s="235">
        <v>319</v>
      </c>
      <c r="M216" s="234">
        <v>319</v>
      </c>
    </row>
    <row r="217" spans="2:13">
      <c r="B217" s="310" t="s">
        <v>1319</v>
      </c>
      <c r="C217" s="235">
        <v>0</v>
      </c>
      <c r="D217" s="235">
        <v>0</v>
      </c>
      <c r="E217" s="235">
        <v>310</v>
      </c>
      <c r="F217" s="235">
        <v>0</v>
      </c>
      <c r="G217" s="235">
        <v>0</v>
      </c>
      <c r="H217" s="235">
        <v>0</v>
      </c>
      <c r="I217" s="235">
        <v>0</v>
      </c>
      <c r="J217" s="235">
        <v>0</v>
      </c>
      <c r="K217" s="235">
        <v>0</v>
      </c>
      <c r="L217" s="235">
        <v>0</v>
      </c>
      <c r="M217" s="234">
        <v>310</v>
      </c>
    </row>
    <row r="218" spans="2:13" ht="25.5">
      <c r="B218" s="310" t="s">
        <v>1382</v>
      </c>
      <c r="C218" s="235">
        <v>0</v>
      </c>
      <c r="D218" s="235">
        <v>0</v>
      </c>
      <c r="E218" s="235">
        <v>0</v>
      </c>
      <c r="F218" s="235">
        <v>0</v>
      </c>
      <c r="G218" s="235">
        <v>0</v>
      </c>
      <c r="H218" s="235">
        <v>0</v>
      </c>
      <c r="I218" s="235">
        <v>0</v>
      </c>
      <c r="J218" s="235">
        <v>0</v>
      </c>
      <c r="K218" s="235">
        <v>0</v>
      </c>
      <c r="L218" s="235">
        <v>283</v>
      </c>
      <c r="M218" s="234">
        <v>283</v>
      </c>
    </row>
    <row r="219" spans="2:13">
      <c r="B219" s="310" t="s">
        <v>1262</v>
      </c>
      <c r="C219" s="235">
        <v>0</v>
      </c>
      <c r="D219" s="235">
        <v>0</v>
      </c>
      <c r="E219" s="235">
        <v>0</v>
      </c>
      <c r="F219" s="235">
        <v>0</v>
      </c>
      <c r="G219" s="235">
        <v>0</v>
      </c>
      <c r="H219" s="235">
        <v>0</v>
      </c>
      <c r="I219" s="235">
        <v>0</v>
      </c>
      <c r="J219" s="235">
        <v>0</v>
      </c>
      <c r="K219" s="235">
        <v>0</v>
      </c>
      <c r="L219" s="235">
        <v>277</v>
      </c>
      <c r="M219" s="234">
        <v>277</v>
      </c>
    </row>
    <row r="220" spans="2:13" ht="25.5">
      <c r="B220" s="310" t="s">
        <v>1375</v>
      </c>
      <c r="C220" s="235">
        <v>0</v>
      </c>
      <c r="D220" s="235">
        <v>0</v>
      </c>
      <c r="E220" s="235">
        <v>0</v>
      </c>
      <c r="F220" s="235">
        <v>0</v>
      </c>
      <c r="G220" s="235">
        <v>0</v>
      </c>
      <c r="H220" s="235">
        <v>0</v>
      </c>
      <c r="I220" s="235">
        <v>0</v>
      </c>
      <c r="J220" s="235">
        <v>0</v>
      </c>
      <c r="K220" s="235">
        <v>0</v>
      </c>
      <c r="L220" s="235">
        <v>267</v>
      </c>
      <c r="M220" s="234">
        <v>267</v>
      </c>
    </row>
    <row r="221" spans="2:13" ht="25.5">
      <c r="B221" s="310" t="s">
        <v>1240</v>
      </c>
      <c r="C221" s="235">
        <v>0</v>
      </c>
      <c r="D221" s="235">
        <v>0</v>
      </c>
      <c r="E221" s="235">
        <v>0</v>
      </c>
      <c r="F221" s="235">
        <v>0</v>
      </c>
      <c r="G221" s="235">
        <v>0</v>
      </c>
      <c r="H221" s="235">
        <v>0</v>
      </c>
      <c r="I221" s="235">
        <v>0</v>
      </c>
      <c r="J221" s="235">
        <v>0</v>
      </c>
      <c r="K221" s="235">
        <v>0</v>
      </c>
      <c r="L221" s="235">
        <v>160</v>
      </c>
      <c r="M221" s="234">
        <v>160</v>
      </c>
    </row>
    <row r="222" spans="2:13" ht="25.5">
      <c r="B222" s="310" t="s">
        <v>1386</v>
      </c>
      <c r="C222" s="235">
        <v>0</v>
      </c>
      <c r="D222" s="235">
        <v>0</v>
      </c>
      <c r="E222" s="235">
        <v>0</v>
      </c>
      <c r="F222" s="235">
        <v>0</v>
      </c>
      <c r="G222" s="235">
        <v>0</v>
      </c>
      <c r="H222" s="235">
        <v>0</v>
      </c>
      <c r="I222" s="235">
        <v>0</v>
      </c>
      <c r="J222" s="235">
        <v>0</v>
      </c>
      <c r="K222" s="235">
        <v>0</v>
      </c>
      <c r="L222" s="235">
        <v>151</v>
      </c>
      <c r="M222" s="234">
        <v>151</v>
      </c>
    </row>
    <row r="223" spans="2:13">
      <c r="B223" s="310" t="s">
        <v>1385</v>
      </c>
      <c r="C223" s="235">
        <v>0</v>
      </c>
      <c r="D223" s="235">
        <v>0</v>
      </c>
      <c r="E223" s="235">
        <v>0</v>
      </c>
      <c r="F223" s="235">
        <v>0</v>
      </c>
      <c r="G223" s="235">
        <v>0</v>
      </c>
      <c r="H223" s="235">
        <v>0</v>
      </c>
      <c r="I223" s="235">
        <v>0</v>
      </c>
      <c r="J223" s="235">
        <v>0</v>
      </c>
      <c r="K223" s="235">
        <v>0</v>
      </c>
      <c r="L223" s="235">
        <v>150</v>
      </c>
      <c r="M223" s="234">
        <v>150</v>
      </c>
    </row>
    <row r="224" spans="2:13" ht="25.5">
      <c r="B224" s="310" t="s">
        <v>1294</v>
      </c>
      <c r="C224" s="235">
        <v>0</v>
      </c>
      <c r="D224" s="235">
        <v>0</v>
      </c>
      <c r="E224" s="235">
        <v>111</v>
      </c>
      <c r="F224" s="235">
        <v>0</v>
      </c>
      <c r="G224" s="235">
        <v>0</v>
      </c>
      <c r="H224" s="235">
        <v>0</v>
      </c>
      <c r="I224" s="235">
        <v>0</v>
      </c>
      <c r="J224" s="235">
        <v>0</v>
      </c>
      <c r="K224" s="235">
        <v>0</v>
      </c>
      <c r="L224" s="235">
        <v>0</v>
      </c>
      <c r="M224" s="234">
        <v>111</v>
      </c>
    </row>
    <row r="225" spans="2:13">
      <c r="B225" s="310" t="s">
        <v>1291</v>
      </c>
      <c r="C225" s="235">
        <v>0</v>
      </c>
      <c r="D225" s="235">
        <v>0</v>
      </c>
      <c r="E225" s="235">
        <v>103</v>
      </c>
      <c r="F225" s="235">
        <v>0</v>
      </c>
      <c r="G225" s="235">
        <v>0</v>
      </c>
      <c r="H225" s="235">
        <v>0</v>
      </c>
      <c r="I225" s="235">
        <v>0</v>
      </c>
      <c r="J225" s="235">
        <v>0</v>
      </c>
      <c r="K225" s="235">
        <v>0</v>
      </c>
      <c r="L225" s="235">
        <v>0</v>
      </c>
      <c r="M225" s="234">
        <v>103</v>
      </c>
    </row>
    <row r="226" spans="2:13" ht="25.5">
      <c r="B226" s="310" t="s">
        <v>1350</v>
      </c>
      <c r="C226" s="235">
        <v>0</v>
      </c>
      <c r="D226" s="235">
        <v>0</v>
      </c>
      <c r="E226" s="235">
        <v>0</v>
      </c>
      <c r="F226" s="235">
        <v>0</v>
      </c>
      <c r="G226" s="235">
        <v>0</v>
      </c>
      <c r="H226" s="235">
        <v>0</v>
      </c>
      <c r="I226" s="235">
        <v>60</v>
      </c>
      <c r="J226" s="235">
        <v>0</v>
      </c>
      <c r="K226" s="235">
        <v>0</v>
      </c>
      <c r="L226" s="235">
        <v>0</v>
      </c>
      <c r="M226" s="234">
        <v>60</v>
      </c>
    </row>
    <row r="227" spans="2:13">
      <c r="B227" s="310" t="s">
        <v>1377</v>
      </c>
      <c r="C227" s="235">
        <v>0</v>
      </c>
      <c r="D227" s="235">
        <v>0</v>
      </c>
      <c r="E227" s="235">
        <v>0</v>
      </c>
      <c r="F227" s="235">
        <v>0</v>
      </c>
      <c r="G227" s="235">
        <v>0</v>
      </c>
      <c r="H227" s="235">
        <v>0</v>
      </c>
      <c r="I227" s="235">
        <v>0</v>
      </c>
      <c r="J227" s="235">
        <v>0</v>
      </c>
      <c r="K227" s="235">
        <v>0</v>
      </c>
      <c r="L227" s="235">
        <v>42</v>
      </c>
      <c r="M227" s="234">
        <v>42</v>
      </c>
    </row>
    <row r="228" spans="2:13">
      <c r="B228" s="310" t="s">
        <v>1360</v>
      </c>
      <c r="C228" s="235">
        <v>0</v>
      </c>
      <c r="D228" s="235">
        <v>36</v>
      </c>
      <c r="E228" s="235">
        <v>0</v>
      </c>
      <c r="F228" s="235">
        <v>0</v>
      </c>
      <c r="G228" s="235">
        <v>0</v>
      </c>
      <c r="H228" s="235">
        <v>0</v>
      </c>
      <c r="I228" s="235">
        <v>0</v>
      </c>
      <c r="J228" s="235">
        <v>0</v>
      </c>
      <c r="K228" s="235">
        <v>0</v>
      </c>
      <c r="L228" s="235">
        <v>0</v>
      </c>
      <c r="M228" s="234">
        <v>36</v>
      </c>
    </row>
    <row r="229" spans="2:13">
      <c r="B229" s="314" t="s">
        <v>1365</v>
      </c>
      <c r="C229" s="231">
        <v>0</v>
      </c>
      <c r="D229" s="231">
        <v>0</v>
      </c>
      <c r="E229" s="231">
        <v>26</v>
      </c>
      <c r="F229" s="231">
        <v>0</v>
      </c>
      <c r="G229" s="231">
        <v>0</v>
      </c>
      <c r="H229" s="231">
        <v>0</v>
      </c>
      <c r="I229" s="231">
        <v>0</v>
      </c>
      <c r="J229" s="231">
        <v>0</v>
      </c>
      <c r="K229" s="231">
        <v>0</v>
      </c>
      <c r="L229" s="231">
        <v>0</v>
      </c>
      <c r="M229" s="149">
        <v>26</v>
      </c>
    </row>
    <row r="230" spans="2:13">
      <c r="B230" s="104" t="s">
        <v>3</v>
      </c>
      <c r="C230" s="105">
        <v>5750021</v>
      </c>
      <c r="D230" s="105">
        <v>12661426</v>
      </c>
      <c r="E230" s="105">
        <v>256769</v>
      </c>
      <c r="F230" s="105">
        <v>802605</v>
      </c>
      <c r="G230" s="105">
        <v>68551</v>
      </c>
      <c r="H230" s="105">
        <v>527385</v>
      </c>
      <c r="I230" s="105">
        <v>355688</v>
      </c>
      <c r="J230" s="105">
        <v>1418389</v>
      </c>
      <c r="K230" s="105">
        <v>1041247</v>
      </c>
      <c r="L230" s="105">
        <v>249970</v>
      </c>
      <c r="M230" s="105">
        <v>23132051</v>
      </c>
    </row>
    <row r="232" spans="2:13">
      <c r="B232" s="87" t="s">
        <v>229</v>
      </c>
    </row>
    <row r="233" spans="2:13">
      <c r="B233" s="81" t="s">
        <v>230</v>
      </c>
    </row>
  </sheetData>
  <mergeCells count="3">
    <mergeCell ref="C4:F4"/>
    <mergeCell ref="G4:L4"/>
    <mergeCell ref="B3:M3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1:M72"/>
  <sheetViews>
    <sheetView showGridLines="0" topLeftCell="A22" zoomScaleNormal="100" workbookViewId="0">
      <selection activeCell="F51" sqref="F51"/>
    </sheetView>
  </sheetViews>
  <sheetFormatPr defaultRowHeight="12.75"/>
  <cols>
    <col min="1" max="1" width="9.140625" style="35"/>
    <col min="2" max="2" width="24.7109375" style="35" customWidth="1"/>
    <col min="3" max="13" width="12.7109375" style="35" customWidth="1"/>
    <col min="14" max="16384" width="9.140625" style="35"/>
  </cols>
  <sheetData>
    <row r="1" spans="2:13" ht="15" customHeight="1"/>
    <row r="2" spans="2:13" ht="15" customHeight="1">
      <c r="B2" s="36" t="s">
        <v>459</v>
      </c>
    </row>
    <row r="3" spans="2:13">
      <c r="B3" s="393" t="s">
        <v>17</v>
      </c>
      <c r="C3" s="393" t="s">
        <v>252</v>
      </c>
      <c r="D3" s="393"/>
      <c r="E3" s="393"/>
      <c r="F3" s="393"/>
      <c r="G3" s="393"/>
      <c r="H3" s="393"/>
      <c r="I3" s="393"/>
      <c r="J3" s="393"/>
      <c r="K3" s="393"/>
      <c r="L3" s="393"/>
      <c r="M3" s="393" t="s">
        <v>454</v>
      </c>
    </row>
    <row r="4" spans="2:13">
      <c r="B4" s="393"/>
      <c r="C4" s="393" t="s">
        <v>123</v>
      </c>
      <c r="D4" s="393"/>
      <c r="E4" s="393"/>
      <c r="F4" s="393"/>
      <c r="G4" s="393" t="s">
        <v>124</v>
      </c>
      <c r="H4" s="393"/>
      <c r="I4" s="393"/>
      <c r="J4" s="393"/>
      <c r="K4" s="393"/>
      <c r="L4" s="393"/>
      <c r="M4" s="393"/>
    </row>
    <row r="5" spans="2:13" ht="92.25" thickBot="1">
      <c r="B5" s="394"/>
      <c r="C5" s="37" t="s">
        <v>42</v>
      </c>
      <c r="D5" s="37" t="s">
        <v>137</v>
      </c>
      <c r="E5" s="37" t="s">
        <v>43</v>
      </c>
      <c r="F5" s="37" t="s">
        <v>253</v>
      </c>
      <c r="G5" s="37" t="s">
        <v>200</v>
      </c>
      <c r="H5" s="37" t="s">
        <v>44</v>
      </c>
      <c r="I5" s="37" t="s">
        <v>16</v>
      </c>
      <c r="J5" s="37" t="s">
        <v>45</v>
      </c>
      <c r="K5" s="37" t="s">
        <v>455</v>
      </c>
      <c r="L5" s="37" t="s">
        <v>254</v>
      </c>
      <c r="M5" s="394"/>
    </row>
    <row r="6" spans="2:13" ht="13.5" thickTop="1">
      <c r="B6" s="46" t="s">
        <v>255</v>
      </c>
      <c r="C6" s="47">
        <v>6980</v>
      </c>
      <c r="D6" s="47">
        <v>540</v>
      </c>
      <c r="E6" s="47">
        <v>753</v>
      </c>
      <c r="F6" s="47">
        <v>210</v>
      </c>
      <c r="G6" s="47">
        <v>5005</v>
      </c>
      <c r="H6" s="47">
        <v>436</v>
      </c>
      <c r="I6" s="47">
        <v>1194</v>
      </c>
      <c r="J6" s="47">
        <v>776</v>
      </c>
      <c r="K6" s="47">
        <v>155</v>
      </c>
      <c r="L6" s="47">
        <v>917</v>
      </c>
      <c r="M6" s="47">
        <v>8483</v>
      </c>
    </row>
    <row r="7" spans="2:13">
      <c r="B7" s="42" t="s">
        <v>256</v>
      </c>
      <c r="C7" s="43">
        <v>6016</v>
      </c>
      <c r="D7" s="43">
        <v>1098</v>
      </c>
      <c r="E7" s="43">
        <v>868</v>
      </c>
      <c r="F7" s="43">
        <v>330</v>
      </c>
      <c r="G7" s="43">
        <v>4382</v>
      </c>
      <c r="H7" s="43">
        <v>255</v>
      </c>
      <c r="I7" s="43">
        <v>2252</v>
      </c>
      <c r="J7" s="43">
        <v>380</v>
      </c>
      <c r="K7" s="43">
        <v>140</v>
      </c>
      <c r="L7" s="43">
        <v>903</v>
      </c>
      <c r="M7" s="43">
        <v>8312</v>
      </c>
    </row>
    <row r="8" spans="2:13" ht="25.5">
      <c r="B8" s="42" t="s">
        <v>257</v>
      </c>
      <c r="C8" s="43">
        <v>8145</v>
      </c>
      <c r="D8" s="43">
        <v>1697</v>
      </c>
      <c r="E8" s="43">
        <v>634</v>
      </c>
      <c r="F8" s="43">
        <v>345</v>
      </c>
      <c r="G8" s="43">
        <v>5062</v>
      </c>
      <c r="H8" s="43">
        <v>260</v>
      </c>
      <c r="I8" s="43">
        <v>3235</v>
      </c>
      <c r="J8" s="43">
        <v>797</v>
      </c>
      <c r="K8" s="43">
        <v>75</v>
      </c>
      <c r="L8" s="43">
        <v>1392</v>
      </c>
      <c r="M8" s="43">
        <v>10821</v>
      </c>
    </row>
    <row r="9" spans="2:13">
      <c r="B9" s="42" t="s">
        <v>258</v>
      </c>
      <c r="C9" s="43">
        <v>1627</v>
      </c>
      <c r="D9" s="43">
        <v>893</v>
      </c>
      <c r="E9" s="43">
        <v>550</v>
      </c>
      <c r="F9" s="43">
        <v>148</v>
      </c>
      <c r="G9" s="43">
        <v>698</v>
      </c>
      <c r="H9" s="43">
        <v>122</v>
      </c>
      <c r="I9" s="43">
        <v>1922</v>
      </c>
      <c r="J9" s="43">
        <v>100</v>
      </c>
      <c r="K9" s="43">
        <v>40</v>
      </c>
      <c r="L9" s="43">
        <v>336</v>
      </c>
      <c r="M9" s="43">
        <v>3218</v>
      </c>
    </row>
    <row r="10" spans="2:13">
      <c r="B10" s="42" t="s">
        <v>259</v>
      </c>
      <c r="C10" s="43">
        <v>6964</v>
      </c>
      <c r="D10" s="43">
        <v>2377</v>
      </c>
      <c r="E10" s="43">
        <v>1168</v>
      </c>
      <c r="F10" s="43">
        <v>593</v>
      </c>
      <c r="G10" s="43">
        <v>1911</v>
      </c>
      <c r="H10" s="43">
        <v>294</v>
      </c>
      <c r="I10" s="43">
        <v>4337</v>
      </c>
      <c r="J10" s="43">
        <v>2231</v>
      </c>
      <c r="K10" s="43">
        <v>142</v>
      </c>
      <c r="L10" s="43">
        <v>2187</v>
      </c>
      <c r="M10" s="43">
        <v>11102</v>
      </c>
    </row>
    <row r="11" spans="2:13">
      <c r="B11" s="42" t="s">
        <v>260</v>
      </c>
      <c r="C11" s="43">
        <v>930</v>
      </c>
      <c r="D11" s="43">
        <v>375</v>
      </c>
      <c r="E11" s="43">
        <v>249</v>
      </c>
      <c r="F11" s="43">
        <v>103</v>
      </c>
      <c r="G11" s="43">
        <v>440</v>
      </c>
      <c r="H11" s="43">
        <v>186</v>
      </c>
      <c r="I11" s="43">
        <v>552</v>
      </c>
      <c r="J11" s="43">
        <v>230</v>
      </c>
      <c r="K11" s="43">
        <v>47</v>
      </c>
      <c r="L11" s="43">
        <v>202</v>
      </c>
      <c r="M11" s="43">
        <v>1657</v>
      </c>
    </row>
    <row r="12" spans="2:13">
      <c r="B12" s="42" t="s">
        <v>261</v>
      </c>
      <c r="C12" s="43">
        <v>1905</v>
      </c>
      <c r="D12" s="43">
        <v>99</v>
      </c>
      <c r="E12" s="43">
        <v>154</v>
      </c>
      <c r="F12" s="43">
        <v>63</v>
      </c>
      <c r="G12" s="43">
        <v>1116</v>
      </c>
      <c r="H12" s="43">
        <v>189</v>
      </c>
      <c r="I12" s="43">
        <v>322</v>
      </c>
      <c r="J12" s="43">
        <v>190</v>
      </c>
      <c r="K12" s="43">
        <v>52</v>
      </c>
      <c r="L12" s="43">
        <v>352</v>
      </c>
      <c r="M12" s="43">
        <v>2221</v>
      </c>
    </row>
    <row r="13" spans="2:13">
      <c r="B13" s="42" t="s">
        <v>262</v>
      </c>
      <c r="C13" s="43">
        <v>2012</v>
      </c>
      <c r="D13" s="43">
        <v>333</v>
      </c>
      <c r="E13" s="43">
        <v>226</v>
      </c>
      <c r="F13" s="43">
        <v>93</v>
      </c>
      <c r="G13" s="43">
        <v>874</v>
      </c>
      <c r="H13" s="43">
        <v>213</v>
      </c>
      <c r="I13" s="43">
        <v>1020</v>
      </c>
      <c r="J13" s="43">
        <v>150</v>
      </c>
      <c r="K13" s="43">
        <v>67</v>
      </c>
      <c r="L13" s="43">
        <v>340</v>
      </c>
      <c r="M13" s="43">
        <v>2664</v>
      </c>
    </row>
    <row r="14" spans="2:13">
      <c r="B14" s="42" t="s">
        <v>263</v>
      </c>
      <c r="C14" s="43">
        <v>22807</v>
      </c>
      <c r="D14" s="43">
        <v>881</v>
      </c>
      <c r="E14" s="43">
        <v>977</v>
      </c>
      <c r="F14" s="43">
        <v>377</v>
      </c>
      <c r="G14" s="43">
        <v>18273</v>
      </c>
      <c r="H14" s="43">
        <v>223</v>
      </c>
      <c r="I14" s="43">
        <v>2910</v>
      </c>
      <c r="J14" s="43">
        <v>465</v>
      </c>
      <c r="K14" s="43">
        <v>153</v>
      </c>
      <c r="L14" s="43">
        <v>3018</v>
      </c>
      <c r="M14" s="43">
        <v>25042</v>
      </c>
    </row>
    <row r="15" spans="2:13">
      <c r="B15" s="42" t="s">
        <v>264</v>
      </c>
      <c r="C15" s="43">
        <v>9679</v>
      </c>
      <c r="D15" s="43">
        <v>1171</v>
      </c>
      <c r="E15" s="43">
        <v>997</v>
      </c>
      <c r="F15" s="43">
        <v>383</v>
      </c>
      <c r="G15" s="43">
        <v>7043</v>
      </c>
      <c r="H15" s="43">
        <v>646</v>
      </c>
      <c r="I15" s="43">
        <v>2336</v>
      </c>
      <c r="J15" s="43">
        <v>684</v>
      </c>
      <c r="K15" s="43">
        <v>136</v>
      </c>
      <c r="L15" s="43">
        <v>1385</v>
      </c>
      <c r="M15" s="43">
        <v>12230</v>
      </c>
    </row>
    <row r="16" spans="2:13">
      <c r="B16" s="42" t="s">
        <v>265</v>
      </c>
      <c r="C16" s="43">
        <v>4754</v>
      </c>
      <c r="D16" s="43">
        <v>260</v>
      </c>
      <c r="E16" s="43">
        <v>313</v>
      </c>
      <c r="F16" s="43">
        <v>123</v>
      </c>
      <c r="G16" s="43">
        <v>3752</v>
      </c>
      <c r="H16" s="43">
        <v>38</v>
      </c>
      <c r="I16" s="43">
        <v>864</v>
      </c>
      <c r="J16" s="43">
        <v>116</v>
      </c>
      <c r="K16" s="43">
        <v>24</v>
      </c>
      <c r="L16" s="43">
        <v>656</v>
      </c>
      <c r="M16" s="43">
        <v>5450</v>
      </c>
    </row>
    <row r="17" spans="2:13">
      <c r="B17" s="42" t="s">
        <v>266</v>
      </c>
      <c r="C17" s="43">
        <v>5485</v>
      </c>
      <c r="D17" s="43">
        <v>770</v>
      </c>
      <c r="E17" s="43">
        <v>544</v>
      </c>
      <c r="F17" s="43">
        <v>167</v>
      </c>
      <c r="G17" s="43">
        <v>4120</v>
      </c>
      <c r="H17" s="43">
        <v>430</v>
      </c>
      <c r="I17" s="43">
        <v>1360</v>
      </c>
      <c r="J17" s="43">
        <v>324</v>
      </c>
      <c r="K17" s="43">
        <v>123</v>
      </c>
      <c r="L17" s="43">
        <v>609</v>
      </c>
      <c r="M17" s="43">
        <v>6966</v>
      </c>
    </row>
    <row r="18" spans="2:13">
      <c r="B18" s="42" t="s">
        <v>267</v>
      </c>
      <c r="C18" s="43">
        <v>3448</v>
      </c>
      <c r="D18" s="43">
        <v>731</v>
      </c>
      <c r="E18" s="43">
        <v>677</v>
      </c>
      <c r="F18" s="43">
        <v>237</v>
      </c>
      <c r="G18" s="43">
        <v>1843</v>
      </c>
      <c r="H18" s="43">
        <v>88</v>
      </c>
      <c r="I18" s="43">
        <v>1253</v>
      </c>
      <c r="J18" s="43">
        <v>974</v>
      </c>
      <c r="K18" s="43">
        <v>63</v>
      </c>
      <c r="L18" s="43">
        <v>872</v>
      </c>
      <c r="M18" s="43">
        <v>5093</v>
      </c>
    </row>
    <row r="19" spans="2:13">
      <c r="B19" s="42" t="s">
        <v>268</v>
      </c>
      <c r="C19" s="43">
        <v>5630</v>
      </c>
      <c r="D19" s="43">
        <v>410</v>
      </c>
      <c r="E19" s="43">
        <v>243</v>
      </c>
      <c r="F19" s="43">
        <v>145</v>
      </c>
      <c r="G19" s="43">
        <v>4020</v>
      </c>
      <c r="H19" s="43">
        <v>413</v>
      </c>
      <c r="I19" s="43">
        <v>800</v>
      </c>
      <c r="J19" s="43">
        <v>310</v>
      </c>
      <c r="K19" s="43">
        <v>132</v>
      </c>
      <c r="L19" s="43">
        <v>753</v>
      </c>
      <c r="M19" s="43">
        <v>6428</v>
      </c>
    </row>
    <row r="20" spans="2:13">
      <c r="B20" s="42" t="s">
        <v>269</v>
      </c>
      <c r="C20" s="43">
        <v>17170</v>
      </c>
      <c r="D20" s="43">
        <v>1249</v>
      </c>
      <c r="E20" s="43">
        <v>1182</v>
      </c>
      <c r="F20" s="43">
        <v>617</v>
      </c>
      <c r="G20" s="43">
        <v>12536</v>
      </c>
      <c r="H20" s="43">
        <v>696</v>
      </c>
      <c r="I20" s="43">
        <v>2833</v>
      </c>
      <c r="J20" s="43">
        <v>700</v>
      </c>
      <c r="K20" s="43">
        <v>267</v>
      </c>
      <c r="L20" s="43">
        <v>3186</v>
      </c>
      <c r="M20" s="43">
        <v>20218</v>
      </c>
    </row>
    <row r="21" spans="2:13">
      <c r="B21" s="42" t="s">
        <v>270</v>
      </c>
      <c r="C21" s="43">
        <v>1098</v>
      </c>
      <c r="D21" s="43">
        <v>383</v>
      </c>
      <c r="E21" s="43">
        <v>148</v>
      </c>
      <c r="F21" s="43">
        <v>56</v>
      </c>
      <c r="G21" s="43">
        <v>668</v>
      </c>
      <c r="H21" s="43">
        <v>71</v>
      </c>
      <c r="I21" s="43">
        <v>659</v>
      </c>
      <c r="J21" s="43">
        <v>65</v>
      </c>
      <c r="K21" s="43">
        <v>37</v>
      </c>
      <c r="L21" s="43">
        <v>185</v>
      </c>
      <c r="M21" s="43">
        <v>1685</v>
      </c>
    </row>
    <row r="22" spans="2:13">
      <c r="B22" s="42" t="s">
        <v>271</v>
      </c>
      <c r="C22" s="43">
        <v>4917</v>
      </c>
      <c r="D22" s="43">
        <v>254</v>
      </c>
      <c r="E22" s="43">
        <v>352</v>
      </c>
      <c r="F22" s="43">
        <v>65</v>
      </c>
      <c r="G22" s="43">
        <v>4198</v>
      </c>
      <c r="H22" s="43">
        <v>76</v>
      </c>
      <c r="I22" s="43">
        <v>592</v>
      </c>
      <c r="J22" s="43">
        <v>157</v>
      </c>
      <c r="K22" s="43">
        <v>26</v>
      </c>
      <c r="L22" s="43">
        <v>539</v>
      </c>
      <c r="M22" s="43">
        <v>5588</v>
      </c>
    </row>
    <row r="23" spans="2:13">
      <c r="B23" s="42" t="s">
        <v>272</v>
      </c>
      <c r="C23" s="43">
        <v>3435</v>
      </c>
      <c r="D23" s="43">
        <v>662</v>
      </c>
      <c r="E23" s="43">
        <v>645</v>
      </c>
      <c r="F23" s="43">
        <v>149</v>
      </c>
      <c r="G23" s="43">
        <v>2304</v>
      </c>
      <c r="H23" s="43">
        <v>284</v>
      </c>
      <c r="I23" s="43">
        <v>1296</v>
      </c>
      <c r="J23" s="43">
        <v>357</v>
      </c>
      <c r="K23" s="43">
        <v>105</v>
      </c>
      <c r="L23" s="43">
        <v>545</v>
      </c>
      <c r="M23" s="43">
        <v>4891</v>
      </c>
    </row>
    <row r="24" spans="2:13">
      <c r="B24" s="42" t="s">
        <v>273</v>
      </c>
      <c r="C24" s="43">
        <v>2422</v>
      </c>
      <c r="D24" s="43">
        <v>664</v>
      </c>
      <c r="E24" s="43">
        <v>421</v>
      </c>
      <c r="F24" s="43">
        <v>156</v>
      </c>
      <c r="G24" s="43">
        <v>989</v>
      </c>
      <c r="H24" s="43">
        <v>192</v>
      </c>
      <c r="I24" s="43">
        <v>1617</v>
      </c>
      <c r="J24" s="43">
        <v>301</v>
      </c>
      <c r="K24" s="43">
        <v>58</v>
      </c>
      <c r="L24" s="43">
        <v>506</v>
      </c>
      <c r="M24" s="43">
        <v>3663</v>
      </c>
    </row>
    <row r="25" spans="2:13">
      <c r="B25" s="42" t="s">
        <v>274</v>
      </c>
      <c r="C25" s="43">
        <v>12908</v>
      </c>
      <c r="D25" s="43">
        <v>777</v>
      </c>
      <c r="E25" s="43">
        <v>704</v>
      </c>
      <c r="F25" s="43">
        <v>199</v>
      </c>
      <c r="G25" s="43">
        <v>10499</v>
      </c>
      <c r="H25" s="43">
        <v>627</v>
      </c>
      <c r="I25" s="43">
        <v>1198</v>
      </c>
      <c r="J25" s="43">
        <v>702</v>
      </c>
      <c r="K25" s="43">
        <v>246</v>
      </c>
      <c r="L25" s="43">
        <v>1316</v>
      </c>
      <c r="M25" s="43">
        <v>14588</v>
      </c>
    </row>
    <row r="26" spans="2:13">
      <c r="B26" s="42" t="s">
        <v>275</v>
      </c>
      <c r="C26" s="43">
        <v>5782</v>
      </c>
      <c r="D26" s="43">
        <v>598</v>
      </c>
      <c r="E26" s="43">
        <v>702</v>
      </c>
      <c r="F26" s="43">
        <v>298</v>
      </c>
      <c r="G26" s="43">
        <v>3129</v>
      </c>
      <c r="H26" s="43">
        <v>603</v>
      </c>
      <c r="I26" s="43">
        <v>2134</v>
      </c>
      <c r="J26" s="43">
        <v>480</v>
      </c>
      <c r="K26" s="43">
        <v>215</v>
      </c>
      <c r="L26" s="43">
        <v>819</v>
      </c>
      <c r="M26" s="43">
        <v>7380</v>
      </c>
    </row>
    <row r="27" spans="2:13">
      <c r="B27" s="42" t="s">
        <v>276</v>
      </c>
      <c r="C27" s="43">
        <v>2339</v>
      </c>
      <c r="D27" s="43">
        <v>810</v>
      </c>
      <c r="E27" s="43">
        <v>319</v>
      </c>
      <c r="F27" s="43">
        <v>233</v>
      </c>
      <c r="G27" s="43">
        <v>675</v>
      </c>
      <c r="H27" s="43">
        <v>189</v>
      </c>
      <c r="I27" s="43">
        <v>1479</v>
      </c>
      <c r="J27" s="43">
        <v>509</v>
      </c>
      <c r="K27" s="43">
        <v>66</v>
      </c>
      <c r="L27" s="43">
        <v>783</v>
      </c>
      <c r="M27" s="43">
        <v>3701</v>
      </c>
    </row>
    <row r="28" spans="2:13">
      <c r="B28" s="42" t="s">
        <v>277</v>
      </c>
      <c r="C28" s="43">
        <v>1605</v>
      </c>
      <c r="D28" s="43">
        <v>346</v>
      </c>
      <c r="E28" s="43">
        <v>434</v>
      </c>
      <c r="F28" s="43">
        <v>90</v>
      </c>
      <c r="G28" s="43">
        <v>1004</v>
      </c>
      <c r="H28" s="43">
        <v>390</v>
      </c>
      <c r="I28" s="43">
        <v>218</v>
      </c>
      <c r="J28" s="43">
        <v>506</v>
      </c>
      <c r="K28" s="43">
        <v>154</v>
      </c>
      <c r="L28" s="43">
        <v>203</v>
      </c>
      <c r="M28" s="43">
        <v>2475</v>
      </c>
    </row>
    <row r="29" spans="2:13">
      <c r="B29" s="42" t="s">
        <v>278</v>
      </c>
      <c r="C29" s="43">
        <v>4572</v>
      </c>
      <c r="D29" s="43">
        <v>442</v>
      </c>
      <c r="E29" s="43">
        <v>456</v>
      </c>
      <c r="F29" s="43">
        <v>187</v>
      </c>
      <c r="G29" s="43">
        <v>3112</v>
      </c>
      <c r="H29" s="43">
        <v>428</v>
      </c>
      <c r="I29" s="43">
        <v>1330</v>
      </c>
      <c r="J29" s="43">
        <v>200</v>
      </c>
      <c r="K29" s="43">
        <v>79</v>
      </c>
      <c r="L29" s="43">
        <v>508</v>
      </c>
      <c r="M29" s="43">
        <v>5657</v>
      </c>
    </row>
    <row r="30" spans="2:13">
      <c r="B30" s="42" t="s">
        <v>279</v>
      </c>
      <c r="C30" s="43">
        <v>2922</v>
      </c>
      <c r="D30" s="43">
        <v>123</v>
      </c>
      <c r="E30" s="43">
        <v>290</v>
      </c>
      <c r="F30" s="43">
        <v>41</v>
      </c>
      <c r="G30" s="43">
        <v>2344</v>
      </c>
      <c r="H30" s="43">
        <v>217</v>
      </c>
      <c r="I30" s="43">
        <v>193</v>
      </c>
      <c r="J30" s="43">
        <v>318</v>
      </c>
      <c r="K30" s="43">
        <v>49</v>
      </c>
      <c r="L30" s="43">
        <v>255</v>
      </c>
      <c r="M30" s="43">
        <v>3376</v>
      </c>
    </row>
    <row r="31" spans="2:13">
      <c r="B31" s="42" t="s">
        <v>280</v>
      </c>
      <c r="C31" s="43">
        <v>848</v>
      </c>
      <c r="D31" s="43">
        <v>104</v>
      </c>
      <c r="E31" s="43">
        <v>195</v>
      </c>
      <c r="F31" s="43">
        <v>36</v>
      </c>
      <c r="G31" s="43">
        <v>513</v>
      </c>
      <c r="H31" s="43">
        <v>166</v>
      </c>
      <c r="I31" s="43">
        <v>143</v>
      </c>
      <c r="J31" s="43">
        <v>175</v>
      </c>
      <c r="K31" s="43">
        <v>75</v>
      </c>
      <c r="L31" s="43">
        <v>111</v>
      </c>
      <c r="M31" s="43">
        <v>1183</v>
      </c>
    </row>
    <row r="32" spans="2:13">
      <c r="B32" s="44" t="s">
        <v>3</v>
      </c>
      <c r="C32" s="45">
        <f t="shared" ref="C32:M32" si="0">SUM(C6:C31)</f>
        <v>146400</v>
      </c>
      <c r="D32" s="45">
        <f t="shared" si="0"/>
        <v>18047</v>
      </c>
      <c r="E32" s="45">
        <f t="shared" si="0"/>
        <v>14201</v>
      </c>
      <c r="F32" s="45">
        <f t="shared" si="0"/>
        <v>5444</v>
      </c>
      <c r="G32" s="45">
        <f t="shared" si="0"/>
        <v>100510</v>
      </c>
      <c r="H32" s="45">
        <f t="shared" si="0"/>
        <v>7732</v>
      </c>
      <c r="I32" s="45">
        <f t="shared" si="0"/>
        <v>38049</v>
      </c>
      <c r="J32" s="45">
        <f t="shared" si="0"/>
        <v>12197</v>
      </c>
      <c r="K32" s="45">
        <f t="shared" si="0"/>
        <v>2726</v>
      </c>
      <c r="L32" s="45">
        <f t="shared" si="0"/>
        <v>22878</v>
      </c>
      <c r="M32" s="45">
        <f t="shared" si="0"/>
        <v>184092</v>
      </c>
    </row>
    <row r="33" spans="2:13">
      <c r="B33" s="38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</row>
    <row r="34" spans="2:13"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</row>
    <row r="35" spans="2:13">
      <c r="B35" s="36" t="s">
        <v>453</v>
      </c>
    </row>
    <row r="36" spans="2:13">
      <c r="B36" s="393" t="s">
        <v>17</v>
      </c>
      <c r="C36" s="393" t="s">
        <v>456</v>
      </c>
      <c r="D36" s="393"/>
      <c r="E36" s="393"/>
      <c r="F36" s="393"/>
      <c r="G36" s="393"/>
      <c r="H36" s="393"/>
      <c r="I36" s="393"/>
      <c r="J36" s="393"/>
      <c r="K36" s="393"/>
      <c r="L36" s="393"/>
      <c r="M36" s="393" t="s">
        <v>457</v>
      </c>
    </row>
    <row r="37" spans="2:13">
      <c r="B37" s="393"/>
      <c r="C37" s="393" t="s">
        <v>123</v>
      </c>
      <c r="D37" s="393"/>
      <c r="E37" s="393"/>
      <c r="F37" s="393"/>
      <c r="G37" s="393" t="s">
        <v>124</v>
      </c>
      <c r="H37" s="393"/>
      <c r="I37" s="393"/>
      <c r="J37" s="393"/>
      <c r="K37" s="393"/>
      <c r="L37" s="393"/>
      <c r="M37" s="393"/>
    </row>
    <row r="38" spans="2:13" ht="91.5">
      <c r="B38" s="393"/>
      <c r="C38" s="41" t="s">
        <v>42</v>
      </c>
      <c r="D38" s="41" t="s">
        <v>137</v>
      </c>
      <c r="E38" s="41" t="s">
        <v>43</v>
      </c>
      <c r="F38" s="41" t="s">
        <v>253</v>
      </c>
      <c r="G38" s="41" t="s">
        <v>200</v>
      </c>
      <c r="H38" s="41" t="s">
        <v>44</v>
      </c>
      <c r="I38" s="41" t="s">
        <v>16</v>
      </c>
      <c r="J38" s="41" t="s">
        <v>45</v>
      </c>
      <c r="K38" s="41" t="s">
        <v>455</v>
      </c>
      <c r="L38" s="41" t="s">
        <v>254</v>
      </c>
      <c r="M38" s="393"/>
    </row>
    <row r="39" spans="2:13">
      <c r="B39" s="42" t="s">
        <v>255</v>
      </c>
      <c r="C39" s="43">
        <v>10371</v>
      </c>
      <c r="D39" s="43">
        <v>326</v>
      </c>
      <c r="E39" s="43">
        <v>1191</v>
      </c>
      <c r="F39" s="43">
        <v>503</v>
      </c>
      <c r="G39" s="43">
        <v>137</v>
      </c>
      <c r="H39" s="43">
        <v>4429</v>
      </c>
      <c r="I39" s="43">
        <v>2600</v>
      </c>
      <c r="J39" s="43">
        <v>1874</v>
      </c>
      <c r="K39" s="43">
        <v>2081</v>
      </c>
      <c r="L39" s="43">
        <v>1270</v>
      </c>
      <c r="M39" s="43">
        <v>12391</v>
      </c>
    </row>
    <row r="40" spans="2:13">
      <c r="B40" s="42" t="s">
        <v>256</v>
      </c>
      <c r="C40" s="43">
        <v>10876</v>
      </c>
      <c r="D40" s="43">
        <v>225</v>
      </c>
      <c r="E40" s="43">
        <v>1007</v>
      </c>
      <c r="F40" s="43">
        <v>495</v>
      </c>
      <c r="G40" s="43">
        <v>135</v>
      </c>
      <c r="H40" s="43">
        <v>2185</v>
      </c>
      <c r="I40" s="43">
        <v>6575</v>
      </c>
      <c r="J40" s="43">
        <v>897</v>
      </c>
      <c r="K40" s="43">
        <v>1336</v>
      </c>
      <c r="L40" s="43">
        <v>1475</v>
      </c>
      <c r="M40" s="43">
        <v>12603</v>
      </c>
    </row>
    <row r="41" spans="2:13" ht="25.5">
      <c r="B41" s="42" t="s">
        <v>257</v>
      </c>
      <c r="C41" s="43">
        <v>19876</v>
      </c>
      <c r="D41" s="43">
        <v>778</v>
      </c>
      <c r="E41" s="43">
        <v>1710</v>
      </c>
      <c r="F41" s="43">
        <v>910</v>
      </c>
      <c r="G41" s="43">
        <v>227</v>
      </c>
      <c r="H41" s="43">
        <v>2517</v>
      </c>
      <c r="I41" s="43">
        <v>13295</v>
      </c>
      <c r="J41" s="43">
        <v>3275</v>
      </c>
      <c r="K41" s="43">
        <v>1033</v>
      </c>
      <c r="L41" s="43">
        <v>2927</v>
      </c>
      <c r="M41" s="43">
        <v>23274</v>
      </c>
    </row>
    <row r="42" spans="2:13">
      <c r="B42" s="42" t="s">
        <v>258</v>
      </c>
      <c r="C42" s="43">
        <v>4855</v>
      </c>
      <c r="D42" s="43">
        <v>209</v>
      </c>
      <c r="E42" s="43">
        <v>876</v>
      </c>
      <c r="F42" s="43">
        <v>228</v>
      </c>
      <c r="G42" s="43">
        <v>44</v>
      </c>
      <c r="H42" s="43">
        <v>1546</v>
      </c>
      <c r="I42" s="43">
        <v>2857</v>
      </c>
      <c r="J42" s="43">
        <v>490</v>
      </c>
      <c r="K42" s="43">
        <v>788</v>
      </c>
      <c r="L42" s="43">
        <v>443</v>
      </c>
      <c r="M42" s="43">
        <v>6168</v>
      </c>
    </row>
    <row r="43" spans="2:13">
      <c r="B43" s="42" t="s">
        <v>259</v>
      </c>
      <c r="C43" s="43">
        <v>29246</v>
      </c>
      <c r="D43" s="43">
        <v>870</v>
      </c>
      <c r="E43" s="43">
        <v>2062</v>
      </c>
      <c r="F43" s="43">
        <v>1565</v>
      </c>
      <c r="G43" s="43">
        <v>264</v>
      </c>
      <c r="H43" s="43">
        <v>4170</v>
      </c>
      <c r="I43" s="43">
        <v>16355</v>
      </c>
      <c r="J43" s="43">
        <v>5763</v>
      </c>
      <c r="K43" s="43">
        <v>1945</v>
      </c>
      <c r="L43" s="43">
        <v>5246</v>
      </c>
      <c r="M43" s="43">
        <v>33743</v>
      </c>
    </row>
    <row r="44" spans="2:13">
      <c r="B44" s="42" t="s">
        <v>260</v>
      </c>
      <c r="C44" s="43">
        <v>4121</v>
      </c>
      <c r="D44" s="43">
        <v>209</v>
      </c>
      <c r="E44" s="43">
        <v>744</v>
      </c>
      <c r="F44" s="43">
        <v>269</v>
      </c>
      <c r="G44" s="43">
        <v>91</v>
      </c>
      <c r="H44" s="43">
        <v>1490</v>
      </c>
      <c r="I44" s="43">
        <v>1591</v>
      </c>
      <c r="J44" s="43">
        <v>1100</v>
      </c>
      <c r="K44" s="43">
        <v>440</v>
      </c>
      <c r="L44" s="43">
        <v>631</v>
      </c>
      <c r="M44" s="43">
        <v>5343</v>
      </c>
    </row>
    <row r="45" spans="2:13">
      <c r="B45" s="42" t="s">
        <v>261</v>
      </c>
      <c r="C45" s="43">
        <v>4560</v>
      </c>
      <c r="D45" s="43">
        <v>140</v>
      </c>
      <c r="E45" s="43">
        <v>537</v>
      </c>
      <c r="F45" s="43">
        <v>239</v>
      </c>
      <c r="G45" s="43">
        <v>77</v>
      </c>
      <c r="H45" s="43">
        <v>1945</v>
      </c>
      <c r="I45" s="43">
        <v>1049</v>
      </c>
      <c r="J45" s="43">
        <v>865</v>
      </c>
      <c r="K45" s="43">
        <v>865</v>
      </c>
      <c r="L45" s="43">
        <v>675</v>
      </c>
      <c r="M45" s="43">
        <v>5476</v>
      </c>
    </row>
    <row r="46" spans="2:13">
      <c r="B46" s="42" t="s">
        <v>262</v>
      </c>
      <c r="C46" s="43">
        <v>6573</v>
      </c>
      <c r="D46" s="43">
        <v>162</v>
      </c>
      <c r="E46" s="43">
        <v>834</v>
      </c>
      <c r="F46" s="43">
        <v>240</v>
      </c>
      <c r="G46" s="43">
        <v>99</v>
      </c>
      <c r="H46" s="43">
        <v>2800</v>
      </c>
      <c r="I46" s="43">
        <v>2556</v>
      </c>
      <c r="J46" s="43">
        <v>666</v>
      </c>
      <c r="K46" s="43">
        <v>978</v>
      </c>
      <c r="L46" s="43">
        <v>710</v>
      </c>
      <c r="M46" s="43">
        <v>7809</v>
      </c>
    </row>
    <row r="47" spans="2:13">
      <c r="B47" s="42" t="s">
        <v>263</v>
      </c>
      <c r="C47" s="43">
        <v>18538</v>
      </c>
      <c r="D47" s="43">
        <v>551</v>
      </c>
      <c r="E47" s="43">
        <v>1757</v>
      </c>
      <c r="F47" s="43">
        <v>647</v>
      </c>
      <c r="G47" s="43">
        <v>152</v>
      </c>
      <c r="H47" s="43">
        <v>2384</v>
      </c>
      <c r="I47" s="43">
        <v>14003</v>
      </c>
      <c r="J47" s="43">
        <v>1699</v>
      </c>
      <c r="K47" s="43">
        <v>1071</v>
      </c>
      <c r="L47" s="43">
        <v>2184</v>
      </c>
      <c r="M47" s="43">
        <v>21493</v>
      </c>
    </row>
    <row r="48" spans="2:13">
      <c r="B48" s="42" t="s">
        <v>264</v>
      </c>
      <c r="C48" s="43">
        <v>14393</v>
      </c>
      <c r="D48" s="43">
        <v>631</v>
      </c>
      <c r="E48" s="43">
        <v>2773</v>
      </c>
      <c r="F48" s="43">
        <v>697</v>
      </c>
      <c r="G48" s="43">
        <v>303</v>
      </c>
      <c r="H48" s="43">
        <v>5324</v>
      </c>
      <c r="I48" s="43">
        <v>6928</v>
      </c>
      <c r="J48" s="43">
        <v>2540</v>
      </c>
      <c r="K48" s="43">
        <v>1622</v>
      </c>
      <c r="L48" s="43">
        <v>1777</v>
      </c>
      <c r="M48" s="43">
        <v>18494</v>
      </c>
    </row>
    <row r="49" spans="2:13">
      <c r="B49" s="42" t="s">
        <v>265</v>
      </c>
      <c r="C49" s="43">
        <v>5080</v>
      </c>
      <c r="D49" s="43">
        <v>147</v>
      </c>
      <c r="E49" s="43">
        <v>592</v>
      </c>
      <c r="F49" s="43">
        <v>220</v>
      </c>
      <c r="G49" s="43">
        <v>186</v>
      </c>
      <c r="H49" s="43">
        <v>782</v>
      </c>
      <c r="I49" s="43">
        <v>3400</v>
      </c>
      <c r="J49" s="43">
        <v>741</v>
      </c>
      <c r="K49" s="43">
        <v>321</v>
      </c>
      <c r="L49" s="43">
        <v>609</v>
      </c>
      <c r="M49" s="43">
        <v>6039</v>
      </c>
    </row>
    <row r="50" spans="2:13">
      <c r="B50" s="42" t="s">
        <v>266</v>
      </c>
      <c r="C50" s="43">
        <v>9071</v>
      </c>
      <c r="D50" s="43">
        <v>357</v>
      </c>
      <c r="E50" s="43">
        <v>1632</v>
      </c>
      <c r="F50" s="43">
        <v>496</v>
      </c>
      <c r="G50" s="43">
        <v>114</v>
      </c>
      <c r="H50" s="43">
        <v>4058</v>
      </c>
      <c r="I50" s="43">
        <v>3576</v>
      </c>
      <c r="J50" s="43">
        <v>1196</v>
      </c>
      <c r="K50" s="43">
        <v>1621</v>
      </c>
      <c r="L50" s="43">
        <v>991</v>
      </c>
      <c r="M50" s="43">
        <v>11556</v>
      </c>
    </row>
    <row r="51" spans="2:13">
      <c r="B51" s="42" t="s">
        <v>267</v>
      </c>
      <c r="C51" s="43">
        <v>2983</v>
      </c>
      <c r="D51" s="43">
        <v>137</v>
      </c>
      <c r="E51" s="43">
        <v>486</v>
      </c>
      <c r="F51" s="43">
        <v>192</v>
      </c>
      <c r="G51" s="43">
        <v>34</v>
      </c>
      <c r="H51" s="43">
        <v>636</v>
      </c>
      <c r="I51" s="43">
        <v>1823</v>
      </c>
      <c r="J51" s="43">
        <v>598</v>
      </c>
      <c r="K51" s="43">
        <v>285</v>
      </c>
      <c r="L51" s="43">
        <v>422</v>
      </c>
      <c r="M51" s="43">
        <v>3798</v>
      </c>
    </row>
    <row r="52" spans="2:13">
      <c r="B52" s="42" t="s">
        <v>268</v>
      </c>
      <c r="C52" s="43">
        <v>7698</v>
      </c>
      <c r="D52" s="43">
        <v>199</v>
      </c>
      <c r="E52" s="43">
        <v>1100</v>
      </c>
      <c r="F52" s="43">
        <v>455</v>
      </c>
      <c r="G52" s="43">
        <v>616</v>
      </c>
      <c r="H52" s="43">
        <v>2569</v>
      </c>
      <c r="I52" s="43">
        <v>2835</v>
      </c>
      <c r="J52" s="43">
        <v>1101</v>
      </c>
      <c r="K52" s="43">
        <v>1211</v>
      </c>
      <c r="L52" s="43">
        <v>1120</v>
      </c>
      <c r="M52" s="43">
        <v>9452</v>
      </c>
    </row>
    <row r="53" spans="2:13">
      <c r="B53" s="42" t="s">
        <v>269</v>
      </c>
      <c r="C53" s="43">
        <v>16568</v>
      </c>
      <c r="D53" s="43">
        <v>649</v>
      </c>
      <c r="E53" s="43">
        <v>2711</v>
      </c>
      <c r="F53" s="43">
        <v>882</v>
      </c>
      <c r="G53" s="43">
        <v>247</v>
      </c>
      <c r="H53" s="43">
        <v>5086</v>
      </c>
      <c r="I53" s="43">
        <v>8059</v>
      </c>
      <c r="J53" s="43">
        <v>3143</v>
      </c>
      <c r="K53" s="43">
        <v>2062</v>
      </c>
      <c r="L53" s="43">
        <v>2213</v>
      </c>
      <c r="M53" s="43">
        <v>20810</v>
      </c>
    </row>
    <row r="54" spans="2:13">
      <c r="B54" s="42" t="s">
        <v>270</v>
      </c>
      <c r="C54" s="43">
        <v>3437</v>
      </c>
      <c r="D54" s="43">
        <v>156</v>
      </c>
      <c r="E54" s="43">
        <v>588</v>
      </c>
      <c r="F54" s="43">
        <v>165</v>
      </c>
      <c r="G54" s="43">
        <v>38</v>
      </c>
      <c r="H54" s="43">
        <v>917</v>
      </c>
      <c r="I54" s="43">
        <v>1928</v>
      </c>
      <c r="J54" s="43">
        <v>397</v>
      </c>
      <c r="K54" s="43">
        <v>690</v>
      </c>
      <c r="L54" s="43">
        <v>376</v>
      </c>
      <c r="M54" s="43">
        <v>4346</v>
      </c>
    </row>
    <row r="55" spans="2:13">
      <c r="B55" s="42" t="s">
        <v>271</v>
      </c>
      <c r="C55" s="43">
        <v>4762</v>
      </c>
      <c r="D55" s="43">
        <v>154</v>
      </c>
      <c r="E55" s="43">
        <v>600</v>
      </c>
      <c r="F55" s="43">
        <v>211</v>
      </c>
      <c r="G55" s="43">
        <v>210</v>
      </c>
      <c r="H55" s="43">
        <v>873</v>
      </c>
      <c r="I55" s="43">
        <v>2883</v>
      </c>
      <c r="J55" s="43">
        <v>787</v>
      </c>
      <c r="K55" s="43">
        <v>378</v>
      </c>
      <c r="L55" s="43">
        <v>596</v>
      </c>
      <c r="M55" s="43">
        <v>5727</v>
      </c>
    </row>
    <row r="56" spans="2:13">
      <c r="B56" s="42" t="s">
        <v>272</v>
      </c>
      <c r="C56" s="43">
        <v>7095</v>
      </c>
      <c r="D56" s="43">
        <v>345</v>
      </c>
      <c r="E56" s="43">
        <v>1885</v>
      </c>
      <c r="F56" s="43">
        <v>488</v>
      </c>
      <c r="G56" s="43">
        <v>130</v>
      </c>
      <c r="H56" s="43">
        <v>3070</v>
      </c>
      <c r="I56" s="43">
        <v>2532</v>
      </c>
      <c r="J56" s="43">
        <v>2039</v>
      </c>
      <c r="K56" s="43">
        <v>1111</v>
      </c>
      <c r="L56" s="43">
        <v>931</v>
      </c>
      <c r="M56" s="43">
        <v>9813</v>
      </c>
    </row>
    <row r="57" spans="2:13">
      <c r="B57" s="42" t="s">
        <v>273</v>
      </c>
      <c r="C57" s="43">
        <v>6201</v>
      </c>
      <c r="D57" s="43">
        <v>321</v>
      </c>
      <c r="E57" s="43">
        <v>1379</v>
      </c>
      <c r="F57" s="43">
        <v>387</v>
      </c>
      <c r="G57" s="43">
        <v>152</v>
      </c>
      <c r="H57" s="43">
        <v>2136</v>
      </c>
      <c r="I57" s="43">
        <v>3006</v>
      </c>
      <c r="J57" s="43">
        <v>1366</v>
      </c>
      <c r="K57" s="43">
        <v>864</v>
      </c>
      <c r="L57" s="43">
        <v>764</v>
      </c>
      <c r="M57" s="43">
        <v>8288</v>
      </c>
    </row>
    <row r="58" spans="2:13">
      <c r="B58" s="42" t="s">
        <v>274</v>
      </c>
      <c r="C58" s="43">
        <v>10623</v>
      </c>
      <c r="D58" s="43">
        <v>379</v>
      </c>
      <c r="E58" s="43">
        <v>1230</v>
      </c>
      <c r="F58" s="43">
        <v>432</v>
      </c>
      <c r="G58" s="43">
        <v>146</v>
      </c>
      <c r="H58" s="43">
        <v>5138</v>
      </c>
      <c r="I58" s="43">
        <v>2373</v>
      </c>
      <c r="J58" s="43">
        <v>1329</v>
      </c>
      <c r="K58" s="43">
        <v>2429</v>
      </c>
      <c r="L58" s="43">
        <v>1249</v>
      </c>
      <c r="M58" s="43">
        <v>12664</v>
      </c>
    </row>
    <row r="59" spans="2:13">
      <c r="B59" s="42" t="s">
        <v>275</v>
      </c>
      <c r="C59" s="43">
        <v>10509</v>
      </c>
      <c r="D59" s="43">
        <v>288</v>
      </c>
      <c r="E59" s="43">
        <v>1531</v>
      </c>
      <c r="F59" s="43">
        <v>476</v>
      </c>
      <c r="G59" s="43">
        <v>155</v>
      </c>
      <c r="H59" s="43">
        <v>4552</v>
      </c>
      <c r="I59" s="43">
        <v>3950</v>
      </c>
      <c r="J59" s="43">
        <v>1166</v>
      </c>
      <c r="K59" s="43">
        <v>1871</v>
      </c>
      <c r="L59" s="43">
        <v>1110</v>
      </c>
      <c r="M59" s="43">
        <v>12804</v>
      </c>
    </row>
    <row r="60" spans="2:13">
      <c r="B60" s="42" t="s">
        <v>276</v>
      </c>
      <c r="C60" s="43">
        <v>13870</v>
      </c>
      <c r="D60" s="43">
        <v>444</v>
      </c>
      <c r="E60" s="43">
        <v>1366</v>
      </c>
      <c r="F60" s="43">
        <v>844</v>
      </c>
      <c r="G60" s="43">
        <v>122</v>
      </c>
      <c r="H60" s="43">
        <v>2822</v>
      </c>
      <c r="I60" s="43">
        <v>6515</v>
      </c>
      <c r="J60" s="43">
        <v>3138</v>
      </c>
      <c r="K60" s="43">
        <v>1358</v>
      </c>
      <c r="L60" s="43">
        <v>2569</v>
      </c>
      <c r="M60" s="43">
        <v>16524</v>
      </c>
    </row>
    <row r="61" spans="2:13">
      <c r="B61" s="42" t="s">
        <v>277</v>
      </c>
      <c r="C61" s="43">
        <v>4417</v>
      </c>
      <c r="D61" s="43">
        <v>131</v>
      </c>
      <c r="E61" s="43">
        <v>737</v>
      </c>
      <c r="F61" s="43">
        <v>227</v>
      </c>
      <c r="G61" s="43">
        <v>59</v>
      </c>
      <c r="H61" s="43">
        <v>2550</v>
      </c>
      <c r="I61" s="43">
        <v>461</v>
      </c>
      <c r="J61" s="43">
        <v>594</v>
      </c>
      <c r="K61" s="43">
        <v>1441</v>
      </c>
      <c r="L61" s="43">
        <v>407</v>
      </c>
      <c r="M61" s="43">
        <v>5512</v>
      </c>
    </row>
    <row r="62" spans="2:13">
      <c r="B62" s="42" t="s">
        <v>278</v>
      </c>
      <c r="C62" s="43">
        <v>7183</v>
      </c>
      <c r="D62" s="43">
        <v>218</v>
      </c>
      <c r="E62" s="43">
        <v>1095</v>
      </c>
      <c r="F62" s="43">
        <v>410</v>
      </c>
      <c r="G62" s="43">
        <v>125</v>
      </c>
      <c r="H62" s="43">
        <v>2505</v>
      </c>
      <c r="I62" s="43">
        <v>3823</v>
      </c>
      <c r="J62" s="43">
        <v>832</v>
      </c>
      <c r="K62" s="43">
        <v>599</v>
      </c>
      <c r="L62" s="43">
        <v>1022</v>
      </c>
      <c r="M62" s="43">
        <v>8906</v>
      </c>
    </row>
    <row r="63" spans="2:13">
      <c r="B63" s="42" t="s">
        <v>279</v>
      </c>
      <c r="C63" s="43">
        <v>4916</v>
      </c>
      <c r="D63" s="43">
        <v>123</v>
      </c>
      <c r="E63" s="43">
        <v>786</v>
      </c>
      <c r="F63" s="43">
        <v>223</v>
      </c>
      <c r="G63" s="43">
        <v>61</v>
      </c>
      <c r="H63" s="43">
        <v>2662</v>
      </c>
      <c r="I63" s="43">
        <v>1173</v>
      </c>
      <c r="J63" s="43">
        <v>578</v>
      </c>
      <c r="K63" s="43">
        <v>1138</v>
      </c>
      <c r="L63" s="43">
        <v>436</v>
      </c>
      <c r="M63" s="43">
        <v>6048</v>
      </c>
    </row>
    <row r="64" spans="2:13">
      <c r="B64" s="42" t="s">
        <v>280</v>
      </c>
      <c r="C64" s="43">
        <v>2534</v>
      </c>
      <c r="D64" s="43">
        <v>81</v>
      </c>
      <c r="E64" s="43">
        <v>494</v>
      </c>
      <c r="F64" s="43">
        <v>135</v>
      </c>
      <c r="G64" s="43">
        <v>24</v>
      </c>
      <c r="H64" s="43">
        <v>1455</v>
      </c>
      <c r="I64" s="43">
        <v>489</v>
      </c>
      <c r="J64" s="43">
        <v>341</v>
      </c>
      <c r="K64" s="43">
        <v>704</v>
      </c>
      <c r="L64" s="43">
        <v>231</v>
      </c>
      <c r="M64" s="43">
        <v>3244</v>
      </c>
    </row>
    <row r="65" spans="2:13">
      <c r="B65" s="44" t="s">
        <v>3</v>
      </c>
      <c r="C65" s="45">
        <f t="shared" ref="C65:M65" si="1">SUM(C39:C64)</f>
        <v>240356</v>
      </c>
      <c r="D65" s="45">
        <f t="shared" si="1"/>
        <v>8230</v>
      </c>
      <c r="E65" s="45">
        <f t="shared" si="1"/>
        <v>31703</v>
      </c>
      <c r="F65" s="45">
        <f t="shared" si="1"/>
        <v>12036</v>
      </c>
      <c r="G65" s="45">
        <f t="shared" si="1"/>
        <v>3948</v>
      </c>
      <c r="H65" s="45">
        <f t="shared" si="1"/>
        <v>70601</v>
      </c>
      <c r="I65" s="45">
        <f t="shared" si="1"/>
        <v>116635</v>
      </c>
      <c r="J65" s="45">
        <f t="shared" si="1"/>
        <v>38515</v>
      </c>
      <c r="K65" s="45">
        <f t="shared" si="1"/>
        <v>30242</v>
      </c>
      <c r="L65" s="45">
        <f t="shared" si="1"/>
        <v>32384</v>
      </c>
      <c r="M65" s="45">
        <f t="shared" si="1"/>
        <v>292325</v>
      </c>
    </row>
    <row r="67" spans="2:13">
      <c r="B67" s="40"/>
    </row>
    <row r="68" spans="2:13">
      <c r="B68" s="106" t="s">
        <v>227</v>
      </c>
    </row>
    <row r="69" spans="2:13">
      <c r="B69" s="107" t="s">
        <v>458</v>
      </c>
    </row>
    <row r="70" spans="2:13">
      <c r="B70" s="107"/>
    </row>
    <row r="71" spans="2:13">
      <c r="B71" s="106" t="s">
        <v>281</v>
      </c>
    </row>
    <row r="72" spans="2:13">
      <c r="B72" s="107" t="s">
        <v>282</v>
      </c>
    </row>
  </sheetData>
  <mergeCells count="10">
    <mergeCell ref="B36:B38"/>
    <mergeCell ref="C36:L36"/>
    <mergeCell ref="M36:M38"/>
    <mergeCell ref="C37:F37"/>
    <mergeCell ref="G37:L37"/>
    <mergeCell ref="B3:B5"/>
    <mergeCell ref="C3:L3"/>
    <mergeCell ref="M3:M5"/>
    <mergeCell ref="C4:F4"/>
    <mergeCell ref="G4:L4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J55"/>
  <sheetViews>
    <sheetView showGridLines="0" zoomScale="115" zoomScaleNormal="115" workbookViewId="0">
      <selection activeCell="D15" sqref="D15"/>
    </sheetView>
  </sheetViews>
  <sheetFormatPr defaultRowHeight="12.75"/>
  <cols>
    <col min="1" max="1" width="9.140625" style="4"/>
    <col min="2" max="2" width="32" style="4" customWidth="1"/>
    <col min="3" max="10" width="10.7109375" style="4" customWidth="1"/>
    <col min="11" max="16384" width="9.140625" style="4"/>
  </cols>
  <sheetData>
    <row r="1" spans="2:10" ht="15" customHeight="1"/>
    <row r="2" spans="2:10" ht="15" customHeight="1">
      <c r="B2" s="18" t="s">
        <v>473</v>
      </c>
    </row>
    <row r="3" spans="2:10" ht="15" customHeight="1">
      <c r="B3" s="395" t="s">
        <v>47</v>
      </c>
      <c r="C3" s="395"/>
      <c r="D3" s="395"/>
      <c r="E3" s="395"/>
      <c r="F3" s="395"/>
      <c r="G3" s="395"/>
      <c r="H3" s="395"/>
      <c r="I3" s="395"/>
      <c r="J3" s="396"/>
    </row>
    <row r="4" spans="2:10" ht="39.75" customHeight="1" thickBot="1">
      <c r="B4" s="315" t="s">
        <v>17</v>
      </c>
      <c r="C4" s="150" t="s">
        <v>48</v>
      </c>
      <c r="D4" s="150" t="s">
        <v>122</v>
      </c>
      <c r="E4" s="150" t="s">
        <v>49</v>
      </c>
      <c r="F4" s="150" t="s">
        <v>460</v>
      </c>
      <c r="G4" s="150" t="s">
        <v>461</v>
      </c>
      <c r="H4" s="150" t="s">
        <v>462</v>
      </c>
      <c r="I4" s="150" t="s">
        <v>50</v>
      </c>
      <c r="J4" s="151" t="s">
        <v>3</v>
      </c>
    </row>
    <row r="5" spans="2:10" ht="15" customHeight="1" thickTop="1">
      <c r="B5" s="316" t="s">
        <v>284</v>
      </c>
      <c r="C5" s="317">
        <v>651</v>
      </c>
      <c r="D5" s="317">
        <v>840</v>
      </c>
      <c r="E5" s="317">
        <v>1290</v>
      </c>
      <c r="F5" s="317">
        <v>1503</v>
      </c>
      <c r="G5" s="317">
        <v>958</v>
      </c>
      <c r="H5" s="317">
        <v>121</v>
      </c>
      <c r="I5" s="317">
        <v>267</v>
      </c>
      <c r="J5" s="318">
        <f t="shared" ref="J5:J30" si="0">SUM(C5:I5)</f>
        <v>5630</v>
      </c>
    </row>
    <row r="6" spans="2:10">
      <c r="B6" s="313" t="s">
        <v>285</v>
      </c>
      <c r="C6" s="246">
        <v>4468</v>
      </c>
      <c r="D6" s="246">
        <v>1943</v>
      </c>
      <c r="E6" s="246">
        <v>3240</v>
      </c>
      <c r="F6" s="246">
        <v>3563</v>
      </c>
      <c r="G6" s="246">
        <v>2255</v>
      </c>
      <c r="H6" s="246">
        <v>225</v>
      </c>
      <c r="I6" s="246">
        <v>306</v>
      </c>
      <c r="J6" s="178">
        <f t="shared" si="0"/>
        <v>16000</v>
      </c>
    </row>
    <row r="7" spans="2:10">
      <c r="B7" s="313" t="s">
        <v>286</v>
      </c>
      <c r="C7" s="246">
        <v>3235</v>
      </c>
      <c r="D7" s="246">
        <v>1444</v>
      </c>
      <c r="E7" s="246">
        <v>3244</v>
      </c>
      <c r="F7" s="246">
        <v>3816</v>
      </c>
      <c r="G7" s="246">
        <v>2947</v>
      </c>
      <c r="H7" s="246">
        <v>381</v>
      </c>
      <c r="I7" s="246">
        <v>456</v>
      </c>
      <c r="J7" s="178">
        <f t="shared" si="0"/>
        <v>15523</v>
      </c>
    </row>
    <row r="8" spans="2:10" ht="15" customHeight="1">
      <c r="B8" s="313" t="s">
        <v>287</v>
      </c>
      <c r="C8" s="246">
        <v>1455</v>
      </c>
      <c r="D8" s="246">
        <v>1316</v>
      </c>
      <c r="E8" s="246">
        <v>1954</v>
      </c>
      <c r="F8" s="246">
        <v>1575</v>
      </c>
      <c r="G8" s="246">
        <v>763</v>
      </c>
      <c r="H8" s="246">
        <v>71</v>
      </c>
      <c r="I8" s="246">
        <v>148</v>
      </c>
      <c r="J8" s="178">
        <f t="shared" si="0"/>
        <v>7282</v>
      </c>
    </row>
    <row r="9" spans="2:10" ht="15" customHeight="1">
      <c r="B9" s="313" t="s">
        <v>288</v>
      </c>
      <c r="C9" s="246">
        <v>973</v>
      </c>
      <c r="D9" s="246">
        <v>1631</v>
      </c>
      <c r="E9" s="246">
        <v>3436</v>
      </c>
      <c r="F9" s="246">
        <v>4986</v>
      </c>
      <c r="G9" s="246">
        <v>4393</v>
      </c>
      <c r="H9" s="246">
        <v>573</v>
      </c>
      <c r="I9" s="246">
        <v>577</v>
      </c>
      <c r="J9" s="178">
        <f t="shared" si="0"/>
        <v>16569</v>
      </c>
    </row>
    <row r="10" spans="2:10" ht="15" customHeight="1">
      <c r="B10" s="313" t="s">
        <v>289</v>
      </c>
      <c r="C10" s="246">
        <v>644</v>
      </c>
      <c r="D10" s="246">
        <v>344</v>
      </c>
      <c r="E10" s="246">
        <v>733</v>
      </c>
      <c r="F10" s="246">
        <v>896</v>
      </c>
      <c r="G10" s="246">
        <v>603</v>
      </c>
      <c r="H10" s="246">
        <v>65</v>
      </c>
      <c r="I10" s="246">
        <v>86</v>
      </c>
      <c r="J10" s="178">
        <f t="shared" si="0"/>
        <v>3371</v>
      </c>
    </row>
    <row r="11" spans="2:10">
      <c r="B11" s="233" t="s">
        <v>290</v>
      </c>
      <c r="C11" s="251">
        <v>162</v>
      </c>
      <c r="D11" s="251">
        <v>233</v>
      </c>
      <c r="E11" s="251">
        <v>471</v>
      </c>
      <c r="F11" s="251">
        <v>517</v>
      </c>
      <c r="G11" s="251">
        <v>292</v>
      </c>
      <c r="H11" s="251">
        <v>27</v>
      </c>
      <c r="I11" s="251">
        <v>73</v>
      </c>
      <c r="J11" s="178">
        <f t="shared" si="0"/>
        <v>1775</v>
      </c>
    </row>
    <row r="12" spans="2:10">
      <c r="B12" s="233" t="s">
        <v>291</v>
      </c>
      <c r="C12" s="251">
        <v>1035</v>
      </c>
      <c r="D12" s="251">
        <v>797</v>
      </c>
      <c r="E12" s="251">
        <v>1079</v>
      </c>
      <c r="F12" s="251">
        <v>1304</v>
      </c>
      <c r="G12" s="251">
        <v>941</v>
      </c>
      <c r="H12" s="251">
        <v>87</v>
      </c>
      <c r="I12" s="251">
        <v>196</v>
      </c>
      <c r="J12" s="178">
        <f t="shared" si="0"/>
        <v>5439</v>
      </c>
    </row>
    <row r="13" spans="2:10">
      <c r="B13" s="233" t="s">
        <v>292</v>
      </c>
      <c r="C13" s="251">
        <v>17158</v>
      </c>
      <c r="D13" s="251">
        <v>2480</v>
      </c>
      <c r="E13" s="251">
        <v>4902</v>
      </c>
      <c r="F13" s="251">
        <v>7043</v>
      </c>
      <c r="G13" s="251">
        <v>5262</v>
      </c>
      <c r="H13" s="251">
        <v>580</v>
      </c>
      <c r="I13" s="251">
        <v>615</v>
      </c>
      <c r="J13" s="178">
        <f t="shared" si="0"/>
        <v>38040</v>
      </c>
    </row>
    <row r="14" spans="2:10">
      <c r="B14" s="233" t="s">
        <v>293</v>
      </c>
      <c r="C14" s="251">
        <v>6516</v>
      </c>
      <c r="D14" s="251">
        <v>2119</v>
      </c>
      <c r="E14" s="251">
        <v>3426</v>
      </c>
      <c r="F14" s="251">
        <v>3910</v>
      </c>
      <c r="G14" s="251">
        <v>2184</v>
      </c>
      <c r="H14" s="251">
        <v>236</v>
      </c>
      <c r="I14" s="251">
        <v>327</v>
      </c>
      <c r="J14" s="178">
        <f t="shared" si="0"/>
        <v>18718</v>
      </c>
    </row>
    <row r="15" spans="2:10">
      <c r="B15" s="233" t="s">
        <v>294</v>
      </c>
      <c r="C15" s="251">
        <v>3734</v>
      </c>
      <c r="D15" s="251">
        <v>642</v>
      </c>
      <c r="E15" s="251">
        <v>1473</v>
      </c>
      <c r="F15" s="251">
        <v>1776</v>
      </c>
      <c r="G15" s="251">
        <v>1058</v>
      </c>
      <c r="H15" s="251">
        <v>117</v>
      </c>
      <c r="I15" s="251">
        <v>120</v>
      </c>
      <c r="J15" s="178">
        <f t="shared" si="0"/>
        <v>8920</v>
      </c>
    </row>
    <row r="16" spans="2:10">
      <c r="B16" s="233" t="s">
        <v>295</v>
      </c>
      <c r="C16" s="251">
        <v>3305</v>
      </c>
      <c r="D16" s="251">
        <v>1183</v>
      </c>
      <c r="E16" s="251">
        <v>1955</v>
      </c>
      <c r="F16" s="251">
        <v>1968</v>
      </c>
      <c r="G16" s="251">
        <v>1247</v>
      </c>
      <c r="H16" s="251">
        <v>141</v>
      </c>
      <c r="I16" s="251">
        <v>239</v>
      </c>
      <c r="J16" s="178">
        <f t="shared" si="0"/>
        <v>10038</v>
      </c>
    </row>
    <row r="17" spans="2:10">
      <c r="B17" s="233" t="s">
        <v>296</v>
      </c>
      <c r="C17" s="251">
        <v>280</v>
      </c>
      <c r="D17" s="251">
        <v>730</v>
      </c>
      <c r="E17" s="251">
        <v>923</v>
      </c>
      <c r="F17" s="251">
        <v>1036</v>
      </c>
      <c r="G17" s="251">
        <v>643</v>
      </c>
      <c r="H17" s="251">
        <v>49</v>
      </c>
      <c r="I17" s="251">
        <v>162</v>
      </c>
      <c r="J17" s="178">
        <f t="shared" si="0"/>
        <v>3823</v>
      </c>
    </row>
    <row r="18" spans="2:10">
      <c r="B18" s="233" t="s">
        <v>297</v>
      </c>
      <c r="C18" s="251">
        <v>2582</v>
      </c>
      <c r="D18" s="251">
        <v>609</v>
      </c>
      <c r="E18" s="251">
        <v>1360</v>
      </c>
      <c r="F18" s="251">
        <v>1560</v>
      </c>
      <c r="G18" s="251">
        <v>975</v>
      </c>
      <c r="H18" s="251">
        <v>111</v>
      </c>
      <c r="I18" s="251">
        <v>143</v>
      </c>
      <c r="J18" s="178">
        <f t="shared" si="0"/>
        <v>7340</v>
      </c>
    </row>
    <row r="19" spans="2:10">
      <c r="B19" s="233" t="s">
        <v>298</v>
      </c>
      <c r="C19" s="251">
        <v>11123</v>
      </c>
      <c r="D19" s="251">
        <v>2102</v>
      </c>
      <c r="E19" s="251">
        <v>3713</v>
      </c>
      <c r="F19" s="251">
        <v>4460</v>
      </c>
      <c r="G19" s="251">
        <v>2671</v>
      </c>
      <c r="H19" s="251">
        <v>327</v>
      </c>
      <c r="I19" s="251">
        <v>539</v>
      </c>
      <c r="J19" s="178">
        <f t="shared" si="0"/>
        <v>24935</v>
      </c>
    </row>
    <row r="20" spans="2:10">
      <c r="B20" s="233" t="s">
        <v>299</v>
      </c>
      <c r="C20" s="251">
        <v>788</v>
      </c>
      <c r="D20" s="251">
        <v>587</v>
      </c>
      <c r="E20" s="251">
        <v>866</v>
      </c>
      <c r="F20" s="251">
        <v>977</v>
      </c>
      <c r="G20" s="251">
        <v>632</v>
      </c>
      <c r="H20" s="251">
        <v>53</v>
      </c>
      <c r="I20" s="251">
        <v>87</v>
      </c>
      <c r="J20" s="178">
        <f t="shared" si="0"/>
        <v>3990</v>
      </c>
    </row>
    <row r="21" spans="2:10">
      <c r="B21" s="233" t="s">
        <v>300</v>
      </c>
      <c r="C21" s="251">
        <v>2760</v>
      </c>
      <c r="D21" s="251">
        <v>699</v>
      </c>
      <c r="E21" s="251">
        <v>1179</v>
      </c>
      <c r="F21" s="251">
        <v>1643</v>
      </c>
      <c r="G21" s="251">
        <v>908</v>
      </c>
      <c r="H21" s="251">
        <v>70</v>
      </c>
      <c r="I21" s="251">
        <v>83</v>
      </c>
      <c r="J21" s="178">
        <f t="shared" si="0"/>
        <v>7342</v>
      </c>
    </row>
    <row r="22" spans="2:10">
      <c r="B22" s="233" t="s">
        <v>301</v>
      </c>
      <c r="C22" s="251">
        <v>2196</v>
      </c>
      <c r="D22" s="251">
        <v>756</v>
      </c>
      <c r="E22" s="251">
        <v>1436</v>
      </c>
      <c r="F22" s="251">
        <v>1605</v>
      </c>
      <c r="G22" s="251">
        <v>890</v>
      </c>
      <c r="H22" s="251">
        <v>90</v>
      </c>
      <c r="I22" s="251">
        <v>175</v>
      </c>
      <c r="J22" s="178">
        <f t="shared" si="0"/>
        <v>7148</v>
      </c>
    </row>
    <row r="23" spans="2:10">
      <c r="B23" s="233" t="s">
        <v>302</v>
      </c>
      <c r="C23" s="251">
        <v>1239</v>
      </c>
      <c r="D23" s="251">
        <v>777</v>
      </c>
      <c r="E23" s="251">
        <v>1442</v>
      </c>
      <c r="F23" s="251">
        <v>1637</v>
      </c>
      <c r="G23" s="251">
        <v>999</v>
      </c>
      <c r="H23" s="251">
        <v>131</v>
      </c>
      <c r="I23" s="251">
        <v>216</v>
      </c>
      <c r="J23" s="178">
        <f t="shared" si="0"/>
        <v>6441</v>
      </c>
    </row>
    <row r="24" spans="2:10">
      <c r="B24" s="233" t="s">
        <v>303</v>
      </c>
      <c r="C24" s="251">
        <v>8519</v>
      </c>
      <c r="D24" s="251">
        <v>700</v>
      </c>
      <c r="E24" s="251">
        <v>1143</v>
      </c>
      <c r="F24" s="251">
        <v>1300</v>
      </c>
      <c r="G24" s="251">
        <v>884</v>
      </c>
      <c r="H24" s="251">
        <v>140</v>
      </c>
      <c r="I24" s="251">
        <v>315</v>
      </c>
      <c r="J24" s="178">
        <f t="shared" si="0"/>
        <v>13001</v>
      </c>
    </row>
    <row r="25" spans="2:10">
      <c r="B25" s="233" t="s">
        <v>304</v>
      </c>
      <c r="C25" s="251">
        <v>3257</v>
      </c>
      <c r="D25" s="251">
        <v>1048</v>
      </c>
      <c r="E25" s="251">
        <v>1395</v>
      </c>
      <c r="F25" s="251">
        <v>1721</v>
      </c>
      <c r="G25" s="251">
        <v>1225</v>
      </c>
      <c r="H25" s="251">
        <v>158</v>
      </c>
      <c r="I25" s="251">
        <v>275</v>
      </c>
      <c r="J25" s="178">
        <f t="shared" si="0"/>
        <v>9079</v>
      </c>
    </row>
    <row r="26" spans="2:10">
      <c r="B26" s="233" t="s">
        <v>305</v>
      </c>
      <c r="C26" s="251">
        <v>908</v>
      </c>
      <c r="D26" s="251">
        <v>1147</v>
      </c>
      <c r="E26" s="251">
        <v>1980</v>
      </c>
      <c r="F26" s="251">
        <v>2788</v>
      </c>
      <c r="G26" s="251">
        <v>2508</v>
      </c>
      <c r="H26" s="251">
        <v>357</v>
      </c>
      <c r="I26" s="251">
        <v>326</v>
      </c>
      <c r="J26" s="178">
        <f t="shared" si="0"/>
        <v>10014</v>
      </c>
    </row>
    <row r="27" spans="2:10">
      <c r="B27" s="233" t="s">
        <v>306</v>
      </c>
      <c r="C27" s="251">
        <v>107</v>
      </c>
      <c r="D27" s="251">
        <v>159</v>
      </c>
      <c r="E27" s="251">
        <v>232</v>
      </c>
      <c r="F27" s="251">
        <v>194</v>
      </c>
      <c r="G27" s="251">
        <v>110</v>
      </c>
      <c r="H27" s="251">
        <v>28</v>
      </c>
      <c r="I27" s="251">
        <v>56</v>
      </c>
      <c r="J27" s="178">
        <f t="shared" si="0"/>
        <v>886</v>
      </c>
    </row>
    <row r="28" spans="2:10">
      <c r="B28" s="233" t="s">
        <v>307</v>
      </c>
      <c r="C28" s="251">
        <v>3339</v>
      </c>
      <c r="D28" s="251">
        <v>963</v>
      </c>
      <c r="E28" s="251">
        <v>1640</v>
      </c>
      <c r="F28" s="251">
        <v>2012</v>
      </c>
      <c r="G28" s="251">
        <v>1378</v>
      </c>
      <c r="H28" s="251">
        <v>180</v>
      </c>
      <c r="I28" s="251">
        <v>210</v>
      </c>
      <c r="J28" s="178">
        <f t="shared" si="0"/>
        <v>9722</v>
      </c>
    </row>
    <row r="29" spans="2:10">
      <c r="B29" s="233" t="s">
        <v>308</v>
      </c>
      <c r="C29" s="251">
        <v>297</v>
      </c>
      <c r="D29" s="251">
        <v>357</v>
      </c>
      <c r="E29" s="251">
        <v>548</v>
      </c>
      <c r="F29" s="251">
        <v>856</v>
      </c>
      <c r="G29" s="251">
        <v>576</v>
      </c>
      <c r="H29" s="251">
        <v>68</v>
      </c>
      <c r="I29" s="251">
        <v>113</v>
      </c>
      <c r="J29" s="178">
        <f t="shared" si="0"/>
        <v>2815</v>
      </c>
    </row>
    <row r="30" spans="2:10">
      <c r="B30" s="229" t="s">
        <v>309</v>
      </c>
      <c r="C30" s="250">
        <v>162</v>
      </c>
      <c r="D30" s="250">
        <v>201</v>
      </c>
      <c r="E30" s="250">
        <v>322</v>
      </c>
      <c r="F30" s="250">
        <v>387</v>
      </c>
      <c r="G30" s="250">
        <v>258</v>
      </c>
      <c r="H30" s="250">
        <v>26</v>
      </c>
      <c r="I30" s="250">
        <v>50</v>
      </c>
      <c r="J30" s="121">
        <f t="shared" si="0"/>
        <v>1406</v>
      </c>
    </row>
    <row r="31" spans="2:10">
      <c r="B31" s="49" t="s">
        <v>3801</v>
      </c>
      <c r="C31" s="50">
        <f>SUM(C5:C30)</f>
        <v>80893</v>
      </c>
      <c r="D31" s="50">
        <f t="shared" ref="D31:J31" si="1">SUM(D5:D30)</f>
        <v>25807</v>
      </c>
      <c r="E31" s="50">
        <f t="shared" si="1"/>
        <v>45382</v>
      </c>
      <c r="F31" s="50">
        <f t="shared" si="1"/>
        <v>55033</v>
      </c>
      <c r="G31" s="50">
        <f t="shared" si="1"/>
        <v>37560</v>
      </c>
      <c r="H31" s="50">
        <f t="shared" si="1"/>
        <v>4412</v>
      </c>
      <c r="I31" s="50">
        <f t="shared" si="1"/>
        <v>6160</v>
      </c>
      <c r="J31" s="50">
        <f t="shared" si="1"/>
        <v>255247</v>
      </c>
    </row>
    <row r="32" spans="2:10" s="117" customFormat="1">
      <c r="B32" s="248"/>
      <c r="C32" s="249"/>
      <c r="D32" s="249"/>
      <c r="E32" s="249"/>
      <c r="F32" s="249"/>
      <c r="G32" s="249"/>
      <c r="H32" s="249"/>
      <c r="I32" s="249"/>
      <c r="J32" s="48"/>
    </row>
    <row r="33" spans="2:10">
      <c r="B33" s="19" t="s">
        <v>229</v>
      </c>
      <c r="J33" s="48"/>
    </row>
    <row r="34" spans="2:10">
      <c r="B34" s="20" t="s">
        <v>1528</v>
      </c>
      <c r="J34" s="48"/>
    </row>
    <row r="35" spans="2:10">
      <c r="B35" s="20" t="s">
        <v>3800</v>
      </c>
      <c r="J35" s="48"/>
    </row>
    <row r="36" spans="2:10">
      <c r="J36" s="48"/>
    </row>
    <row r="37" spans="2:10">
      <c r="J37" s="48"/>
    </row>
    <row r="38" spans="2:10">
      <c r="J38" s="48"/>
    </row>
    <row r="39" spans="2:10">
      <c r="J39" s="48"/>
    </row>
    <row r="40" spans="2:10">
      <c r="J40" s="48"/>
    </row>
    <row r="41" spans="2:10">
      <c r="J41" s="48"/>
    </row>
    <row r="42" spans="2:10">
      <c r="J42" s="48"/>
    </row>
    <row r="43" spans="2:10">
      <c r="J43" s="48"/>
    </row>
    <row r="44" spans="2:10">
      <c r="J44" s="48"/>
    </row>
    <row r="45" spans="2:10">
      <c r="J45" s="48"/>
    </row>
    <row r="46" spans="2:10">
      <c r="J46" s="48"/>
    </row>
    <row r="47" spans="2:10">
      <c r="J47" s="48"/>
    </row>
    <row r="48" spans="2:10">
      <c r="J48" s="48"/>
    </row>
    <row r="49" spans="10:10">
      <c r="J49" s="48"/>
    </row>
    <row r="50" spans="10:10">
      <c r="J50" s="48"/>
    </row>
    <row r="51" spans="10:10">
      <c r="J51" s="48"/>
    </row>
    <row r="52" spans="10:10">
      <c r="J52" s="48"/>
    </row>
    <row r="53" spans="10:10">
      <c r="J53" s="48"/>
    </row>
    <row r="54" spans="10:10">
      <c r="J54" s="48"/>
    </row>
    <row r="55" spans="10:10">
      <c r="J55" s="48"/>
    </row>
  </sheetData>
  <mergeCells count="1">
    <mergeCell ref="B3:J3"/>
  </mergeCells>
  <pageMargins left="0.7" right="0.7" top="0.78740157499999996" bottom="0.78740157499999996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B1:M27"/>
  <sheetViews>
    <sheetView showGridLines="0" zoomScaleNormal="100" workbookViewId="0">
      <selection activeCell="B3" sqref="B3:B4"/>
    </sheetView>
  </sheetViews>
  <sheetFormatPr defaultRowHeight="12.75"/>
  <cols>
    <col min="1" max="1" width="9.140625" style="117"/>
    <col min="2" max="2" width="50.85546875" style="34" customWidth="1"/>
    <col min="3" max="3" width="12.7109375" style="141" customWidth="1"/>
    <col min="4" max="11" width="12.7109375" style="117" customWidth="1"/>
    <col min="12" max="16384" width="9.140625" style="117"/>
  </cols>
  <sheetData>
    <row r="1" spans="2:12" ht="15" customHeight="1"/>
    <row r="2" spans="2:12" ht="15" customHeight="1">
      <c r="B2" s="116" t="s">
        <v>1526</v>
      </c>
    </row>
    <row r="3" spans="2:12" ht="15" customHeight="1">
      <c r="B3" s="400" t="s">
        <v>51</v>
      </c>
      <c r="C3" s="398" t="s">
        <v>52</v>
      </c>
      <c r="D3" s="390" t="s">
        <v>201</v>
      </c>
      <c r="E3" s="391"/>
      <c r="F3" s="391"/>
      <c r="G3" s="391"/>
      <c r="H3" s="391"/>
      <c r="I3" s="391"/>
      <c r="J3" s="391"/>
      <c r="K3" s="392"/>
    </row>
    <row r="4" spans="2:12" ht="75" customHeight="1" thickBot="1">
      <c r="B4" s="401"/>
      <c r="C4" s="399"/>
      <c r="D4" s="114" t="s">
        <v>53</v>
      </c>
      <c r="E4" s="114" t="s">
        <v>54</v>
      </c>
      <c r="F4" s="114" t="s">
        <v>55</v>
      </c>
      <c r="G4" s="114" t="s">
        <v>56</v>
      </c>
      <c r="H4" s="114" t="s">
        <v>57</v>
      </c>
      <c r="I4" s="114" t="s">
        <v>58</v>
      </c>
      <c r="J4" s="114" t="s">
        <v>59</v>
      </c>
      <c r="K4" s="114" t="s">
        <v>202</v>
      </c>
    </row>
    <row r="5" spans="2:12" ht="15" customHeight="1" thickTop="1">
      <c r="B5" s="124" t="s">
        <v>1519</v>
      </c>
      <c r="C5" s="135">
        <v>2010</v>
      </c>
      <c r="D5" s="125">
        <v>0</v>
      </c>
      <c r="E5" s="125">
        <v>56</v>
      </c>
      <c r="F5" s="125">
        <v>352</v>
      </c>
      <c r="G5" s="125">
        <v>0</v>
      </c>
      <c r="H5" s="125">
        <v>0</v>
      </c>
      <c r="I5" s="125">
        <v>376</v>
      </c>
      <c r="J5" s="125">
        <v>491</v>
      </c>
      <c r="K5" s="125">
        <v>0</v>
      </c>
      <c r="L5" s="134"/>
    </row>
    <row r="6" spans="2:12" ht="15" customHeight="1">
      <c r="B6" s="118" t="s">
        <v>1519</v>
      </c>
      <c r="C6" s="130">
        <v>2011</v>
      </c>
      <c r="D6" s="121">
        <v>0</v>
      </c>
      <c r="E6" s="121">
        <v>129</v>
      </c>
      <c r="F6" s="121">
        <v>452</v>
      </c>
      <c r="G6" s="121">
        <v>0</v>
      </c>
      <c r="H6" s="121">
        <v>0</v>
      </c>
      <c r="I6" s="121">
        <v>547</v>
      </c>
      <c r="J6" s="121">
        <v>979</v>
      </c>
      <c r="K6" s="121">
        <v>0</v>
      </c>
      <c r="L6" s="134"/>
    </row>
    <row r="7" spans="2:12" ht="15" customHeight="1">
      <c r="B7" s="118" t="s">
        <v>1519</v>
      </c>
      <c r="C7" s="130">
        <v>2012</v>
      </c>
      <c r="D7" s="121">
        <v>0</v>
      </c>
      <c r="E7" s="121">
        <v>75</v>
      </c>
      <c r="F7" s="121">
        <v>160</v>
      </c>
      <c r="G7" s="121">
        <v>0</v>
      </c>
      <c r="H7" s="121">
        <v>0</v>
      </c>
      <c r="I7" s="121">
        <v>317</v>
      </c>
      <c r="J7" s="121">
        <v>540</v>
      </c>
      <c r="K7" s="121">
        <v>0</v>
      </c>
      <c r="L7" s="134"/>
    </row>
    <row r="8" spans="2:12" ht="15" customHeight="1">
      <c r="B8" s="118" t="s">
        <v>1519</v>
      </c>
      <c r="C8" s="130">
        <v>2013</v>
      </c>
      <c r="D8" s="121">
        <v>0</v>
      </c>
      <c r="E8" s="121">
        <v>2</v>
      </c>
      <c r="F8" s="121">
        <v>7</v>
      </c>
      <c r="G8" s="121">
        <v>0</v>
      </c>
      <c r="H8" s="121">
        <v>0</v>
      </c>
      <c r="I8" s="121">
        <v>12</v>
      </c>
      <c r="J8" s="121">
        <v>12</v>
      </c>
      <c r="K8" s="121">
        <v>0</v>
      </c>
      <c r="L8" s="134"/>
    </row>
    <row r="9" spans="2:12" ht="38.25">
      <c r="B9" s="118" t="s">
        <v>1520</v>
      </c>
      <c r="C9" s="130">
        <v>2014</v>
      </c>
      <c r="D9" s="121">
        <v>0</v>
      </c>
      <c r="E9" s="121">
        <v>0</v>
      </c>
      <c r="F9" s="121">
        <v>26</v>
      </c>
      <c r="G9" s="121">
        <v>288</v>
      </c>
      <c r="H9" s="121">
        <v>0</v>
      </c>
      <c r="I9" s="121">
        <v>0</v>
      </c>
      <c r="J9" s="121">
        <v>0</v>
      </c>
      <c r="K9" s="121">
        <v>6</v>
      </c>
      <c r="L9" s="134"/>
    </row>
    <row r="10" spans="2:12" ht="15" customHeight="1">
      <c r="B10" s="137" t="s">
        <v>1519</v>
      </c>
      <c r="C10" s="136">
        <v>2014</v>
      </c>
      <c r="D10" s="120">
        <v>0</v>
      </c>
      <c r="E10" s="120">
        <v>1</v>
      </c>
      <c r="F10" s="120">
        <v>0</v>
      </c>
      <c r="G10" s="120">
        <v>0</v>
      </c>
      <c r="H10" s="120">
        <v>0</v>
      </c>
      <c r="I10" s="120">
        <v>5</v>
      </c>
      <c r="J10" s="120">
        <v>1</v>
      </c>
      <c r="K10" s="120">
        <v>0</v>
      </c>
      <c r="L10" s="134"/>
    </row>
    <row r="11" spans="2:12" ht="25.5">
      <c r="B11" s="137" t="s">
        <v>1521</v>
      </c>
      <c r="C11" s="136">
        <v>2014</v>
      </c>
      <c r="D11" s="120">
        <v>0</v>
      </c>
      <c r="E11" s="120">
        <v>6</v>
      </c>
      <c r="F11" s="120">
        <v>2</v>
      </c>
      <c r="G11" s="120">
        <v>0</v>
      </c>
      <c r="H11" s="120">
        <v>2</v>
      </c>
      <c r="I11" s="120">
        <v>32</v>
      </c>
      <c r="J11" s="120">
        <v>148</v>
      </c>
      <c r="K11" s="120">
        <v>1</v>
      </c>
      <c r="L11" s="134"/>
    </row>
    <row r="12" spans="2:12" ht="25.5">
      <c r="B12" s="137" t="s">
        <v>1522</v>
      </c>
      <c r="C12" s="136">
        <v>2014</v>
      </c>
      <c r="D12" s="120">
        <v>0</v>
      </c>
      <c r="E12" s="120">
        <v>0</v>
      </c>
      <c r="F12" s="120">
        <v>3</v>
      </c>
      <c r="G12" s="120">
        <v>0</v>
      </c>
      <c r="H12" s="120">
        <v>0</v>
      </c>
      <c r="I12" s="120">
        <v>21</v>
      </c>
      <c r="J12" s="120">
        <v>53</v>
      </c>
      <c r="K12" s="120">
        <v>0</v>
      </c>
      <c r="L12" s="134"/>
    </row>
    <row r="13" spans="2:12">
      <c r="B13" s="137" t="s">
        <v>1523</v>
      </c>
      <c r="C13" s="136">
        <v>2015</v>
      </c>
      <c r="D13" s="120">
        <v>0</v>
      </c>
      <c r="E13" s="120">
        <v>1</v>
      </c>
      <c r="F13" s="120">
        <v>5</v>
      </c>
      <c r="G13" s="120">
        <v>0</v>
      </c>
      <c r="H13" s="120">
        <v>3</v>
      </c>
      <c r="I13" s="120">
        <v>27</v>
      </c>
      <c r="J13" s="120">
        <v>46</v>
      </c>
      <c r="K13" s="120">
        <v>8</v>
      </c>
      <c r="L13" s="134"/>
    </row>
    <row r="14" spans="2:12">
      <c r="B14" s="137" t="s">
        <v>1524</v>
      </c>
      <c r="C14" s="136">
        <v>2015</v>
      </c>
      <c r="D14" s="120">
        <v>0</v>
      </c>
      <c r="E14" s="120">
        <v>4</v>
      </c>
      <c r="F14" s="120">
        <v>11</v>
      </c>
      <c r="G14" s="120">
        <v>0</v>
      </c>
      <c r="H14" s="120">
        <v>0</v>
      </c>
      <c r="I14" s="120">
        <v>134</v>
      </c>
      <c r="J14" s="120">
        <v>305</v>
      </c>
      <c r="K14" s="120">
        <v>2</v>
      </c>
      <c r="L14" s="134"/>
    </row>
    <row r="15" spans="2:12">
      <c r="B15" s="137" t="s">
        <v>1525</v>
      </c>
      <c r="C15" s="136">
        <v>2015</v>
      </c>
      <c r="D15" s="120">
        <v>25</v>
      </c>
      <c r="E15" s="120">
        <v>0</v>
      </c>
      <c r="F15" s="120">
        <v>24</v>
      </c>
      <c r="G15" s="120">
        <v>638</v>
      </c>
      <c r="H15" s="120">
        <v>0</v>
      </c>
      <c r="I15" s="120">
        <v>0</v>
      </c>
      <c r="J15" s="120">
        <v>0</v>
      </c>
      <c r="K15" s="120">
        <v>9</v>
      </c>
      <c r="L15" s="134"/>
    </row>
    <row r="16" spans="2:12">
      <c r="B16" s="137" t="s">
        <v>1523</v>
      </c>
      <c r="C16" s="136">
        <v>2016</v>
      </c>
      <c r="D16" s="120">
        <v>0</v>
      </c>
      <c r="E16" s="120">
        <v>0</v>
      </c>
      <c r="F16" s="120">
        <v>0</v>
      </c>
      <c r="G16" s="120">
        <v>0</v>
      </c>
      <c r="H16" s="120">
        <v>0</v>
      </c>
      <c r="I16" s="120">
        <v>10</v>
      </c>
      <c r="J16" s="120">
        <v>10</v>
      </c>
      <c r="K16" s="120">
        <v>6</v>
      </c>
      <c r="L16" s="134"/>
    </row>
    <row r="17" spans="2:13">
      <c r="B17" s="137" t="s">
        <v>1524</v>
      </c>
      <c r="C17" s="136">
        <v>2016</v>
      </c>
      <c r="D17" s="120">
        <v>0</v>
      </c>
      <c r="E17" s="120">
        <v>7</v>
      </c>
      <c r="F17" s="120">
        <v>8</v>
      </c>
      <c r="G17" s="120">
        <v>0</v>
      </c>
      <c r="H17" s="120">
        <v>0</v>
      </c>
      <c r="I17" s="120">
        <v>205</v>
      </c>
      <c r="J17" s="120">
        <v>237</v>
      </c>
      <c r="K17" s="120">
        <v>14</v>
      </c>
      <c r="L17" s="134"/>
    </row>
    <row r="18" spans="2:13">
      <c r="B18" s="137" t="s">
        <v>1525</v>
      </c>
      <c r="C18" s="136">
        <v>2016</v>
      </c>
      <c r="D18" s="120">
        <v>0</v>
      </c>
      <c r="E18" s="120">
        <v>0</v>
      </c>
      <c r="F18" s="120">
        <v>0</v>
      </c>
      <c r="G18" s="120">
        <v>2</v>
      </c>
      <c r="H18" s="120">
        <v>0</v>
      </c>
      <c r="I18" s="120">
        <v>0</v>
      </c>
      <c r="J18" s="120">
        <v>0</v>
      </c>
      <c r="K18" s="120">
        <v>0</v>
      </c>
      <c r="L18" s="134"/>
    </row>
    <row r="19" spans="2:13">
      <c r="B19" s="137" t="s">
        <v>1525</v>
      </c>
      <c r="C19" s="226">
        <v>2017</v>
      </c>
      <c r="D19" s="120">
        <v>0</v>
      </c>
      <c r="E19" s="120">
        <v>0</v>
      </c>
      <c r="F19" s="120">
        <v>0</v>
      </c>
      <c r="G19" s="120">
        <v>19</v>
      </c>
      <c r="H19" s="120">
        <v>0</v>
      </c>
      <c r="I19" s="120">
        <v>166</v>
      </c>
      <c r="J19" s="120">
        <v>0</v>
      </c>
      <c r="K19" s="120">
        <v>0</v>
      </c>
      <c r="L19" s="134"/>
    </row>
    <row r="20" spans="2:13">
      <c r="B20" s="397" t="s">
        <v>3</v>
      </c>
      <c r="C20" s="397"/>
      <c r="D20" s="123">
        <f t="shared" ref="D20:K20" si="0">SUM(D5:D19)</f>
        <v>25</v>
      </c>
      <c r="E20" s="123">
        <f t="shared" si="0"/>
        <v>281</v>
      </c>
      <c r="F20" s="123">
        <f t="shared" si="0"/>
        <v>1050</v>
      </c>
      <c r="G20" s="123">
        <f t="shared" si="0"/>
        <v>947</v>
      </c>
      <c r="H20" s="123">
        <f t="shared" si="0"/>
        <v>5</v>
      </c>
      <c r="I20" s="123">
        <f t="shared" si="0"/>
        <v>1852</v>
      </c>
      <c r="J20" s="123">
        <f t="shared" si="0"/>
        <v>2822</v>
      </c>
      <c r="K20" s="123">
        <f t="shared" si="0"/>
        <v>46</v>
      </c>
      <c r="M20" s="134"/>
    </row>
    <row r="22" spans="2:13">
      <c r="B22" s="111" t="s">
        <v>226</v>
      </c>
    </row>
    <row r="23" spans="2:13" ht="25.5">
      <c r="B23" s="109" t="s">
        <v>236</v>
      </c>
    </row>
    <row r="25" spans="2:13">
      <c r="B25" s="111" t="s">
        <v>229</v>
      </c>
      <c r="C25" s="143"/>
    </row>
    <row r="26" spans="2:13">
      <c r="B26" s="109" t="s">
        <v>234</v>
      </c>
      <c r="K26" s="134"/>
    </row>
    <row r="27" spans="2:13">
      <c r="B27" s="109" t="s">
        <v>235</v>
      </c>
    </row>
  </sheetData>
  <mergeCells count="4">
    <mergeCell ref="B20:C20"/>
    <mergeCell ref="D3:K3"/>
    <mergeCell ref="C3:C4"/>
    <mergeCell ref="B3:B4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1:M23"/>
  <sheetViews>
    <sheetView showGridLines="0" zoomScaleNormal="100" workbookViewId="0">
      <selection activeCell="E25" sqref="E25"/>
    </sheetView>
  </sheetViews>
  <sheetFormatPr defaultRowHeight="12.75"/>
  <cols>
    <col min="1" max="1" width="9.140625" style="4"/>
    <col min="2" max="2" width="12.7109375" style="4" customWidth="1"/>
    <col min="3" max="3" width="54.7109375" style="4" customWidth="1"/>
    <col min="4" max="8" width="18.7109375" style="4" customWidth="1"/>
    <col min="9" max="9" width="11.85546875" style="4" customWidth="1"/>
    <col min="10" max="16384" width="9.140625" style="4"/>
  </cols>
  <sheetData>
    <row r="1" spans="2:9" ht="15" customHeight="1"/>
    <row r="2" spans="2:9" ht="15" customHeight="1">
      <c r="B2" s="18" t="s">
        <v>1527</v>
      </c>
    </row>
    <row r="3" spans="2:9" ht="15" customHeight="1">
      <c r="B3" s="377" t="s">
        <v>60</v>
      </c>
      <c r="C3" s="377"/>
      <c r="D3" s="377" t="s">
        <v>203</v>
      </c>
      <c r="E3" s="377"/>
      <c r="F3" s="377"/>
      <c r="G3" s="377"/>
      <c r="H3" s="377"/>
    </row>
    <row r="4" spans="2:9" ht="30" customHeight="1">
      <c r="B4" s="377"/>
      <c r="C4" s="377"/>
      <c r="D4" s="2" t="s">
        <v>32</v>
      </c>
      <c r="E4" s="2" t="s">
        <v>16</v>
      </c>
      <c r="F4" s="2" t="s">
        <v>121</v>
      </c>
      <c r="G4" s="2" t="s">
        <v>61</v>
      </c>
      <c r="H4" s="2" t="s">
        <v>62</v>
      </c>
    </row>
    <row r="5" spans="2:9" ht="15" customHeight="1">
      <c r="B5" s="402"/>
      <c r="C5" s="5" t="s">
        <v>34</v>
      </c>
      <c r="D5" s="95">
        <v>230.071</v>
      </c>
      <c r="E5" s="95">
        <v>296.78300000000002</v>
      </c>
      <c r="F5" s="95">
        <v>0</v>
      </c>
      <c r="G5" s="95">
        <v>274.601</v>
      </c>
      <c r="H5" s="271">
        <v>273.42399999999998</v>
      </c>
      <c r="I5" s="29"/>
    </row>
    <row r="6" spans="2:9" ht="15" customHeight="1">
      <c r="B6" s="402"/>
      <c r="C6" s="5" t="s">
        <v>35</v>
      </c>
      <c r="D6" s="95">
        <v>295.92</v>
      </c>
      <c r="E6" s="95">
        <v>398.79599999999999</v>
      </c>
      <c r="F6" s="95">
        <v>365.49</v>
      </c>
      <c r="G6" s="95">
        <v>273.21800000000002</v>
      </c>
      <c r="H6" s="271">
        <v>299.58999999999997</v>
      </c>
      <c r="I6" s="29"/>
    </row>
    <row r="7" spans="2:9" ht="15" customHeight="1">
      <c r="B7" s="402"/>
      <c r="C7" s="5" t="s">
        <v>36</v>
      </c>
      <c r="D7" s="95">
        <v>508.94900000000001</v>
      </c>
      <c r="E7" s="95">
        <v>331.18700000000001</v>
      </c>
      <c r="F7" s="95">
        <v>357.66300000000001</v>
      </c>
      <c r="G7" s="95">
        <v>878.49199999999996</v>
      </c>
      <c r="H7" s="271">
        <v>342.11500000000001</v>
      </c>
      <c r="I7" s="29"/>
    </row>
    <row r="8" spans="2:9" ht="15" customHeight="1">
      <c r="B8" s="402"/>
      <c r="C8" s="5" t="s">
        <v>63</v>
      </c>
      <c r="D8" s="95">
        <v>576.32299999999998</v>
      </c>
      <c r="E8" s="95">
        <v>672.12699999999995</v>
      </c>
      <c r="F8" s="95">
        <v>0</v>
      </c>
      <c r="G8" s="95">
        <v>626.38</v>
      </c>
      <c r="H8" s="271">
        <v>668.51099999999997</v>
      </c>
      <c r="I8" s="29"/>
    </row>
    <row r="9" spans="2:9" ht="15" customHeight="1">
      <c r="B9" s="403" t="s">
        <v>33</v>
      </c>
      <c r="C9" s="5" t="s">
        <v>37</v>
      </c>
      <c r="D9" s="95">
        <v>597.07299999999998</v>
      </c>
      <c r="E9" s="95">
        <v>670.00599999999997</v>
      </c>
      <c r="F9" s="95">
        <v>0</v>
      </c>
      <c r="G9" s="95">
        <v>724.86599999999999</v>
      </c>
      <c r="H9" s="271">
        <v>668.32100000000003</v>
      </c>
      <c r="I9" s="29"/>
    </row>
    <row r="10" spans="2:9" ht="15" customHeight="1">
      <c r="B10" s="403"/>
      <c r="C10" s="5" t="s">
        <v>64</v>
      </c>
      <c r="D10" s="95">
        <v>566.08699999999999</v>
      </c>
      <c r="E10" s="95">
        <v>599.78</v>
      </c>
      <c r="F10" s="95">
        <v>575</v>
      </c>
      <c r="G10" s="95">
        <v>589.33199999999999</v>
      </c>
      <c r="H10" s="271">
        <v>567.35199999999998</v>
      </c>
      <c r="I10" s="29"/>
    </row>
    <row r="11" spans="2:9" ht="15" customHeight="1">
      <c r="B11" s="403"/>
      <c r="C11" s="5" t="s">
        <v>38</v>
      </c>
      <c r="D11" s="95">
        <v>574.52599999999995</v>
      </c>
      <c r="E11" s="95">
        <v>651.63599999999997</v>
      </c>
      <c r="F11" s="95">
        <v>290.99900000000002</v>
      </c>
      <c r="G11" s="95">
        <v>731.18799999999999</v>
      </c>
      <c r="H11" s="271">
        <v>576.54300000000001</v>
      </c>
      <c r="I11" s="29"/>
    </row>
    <row r="12" spans="2:9" ht="15" customHeight="1">
      <c r="B12" s="403"/>
      <c r="C12" s="5" t="s">
        <v>199</v>
      </c>
      <c r="D12" s="95">
        <v>545.17399999999998</v>
      </c>
      <c r="E12" s="95">
        <v>648.92600000000004</v>
      </c>
      <c r="F12" s="95">
        <v>575</v>
      </c>
      <c r="G12" s="95">
        <v>525.697</v>
      </c>
      <c r="H12" s="271">
        <v>558.601</v>
      </c>
      <c r="I12" s="29"/>
    </row>
    <row r="13" spans="2:9" ht="15" customHeight="1">
      <c r="B13" s="403"/>
      <c r="C13" s="5" t="s">
        <v>40</v>
      </c>
      <c r="D13" s="95">
        <v>571.94200000000001</v>
      </c>
      <c r="E13" s="95">
        <v>615.77800000000002</v>
      </c>
      <c r="F13" s="95">
        <v>536.04100000000005</v>
      </c>
      <c r="G13" s="95">
        <v>434.08499999999998</v>
      </c>
      <c r="H13" s="271">
        <v>588.31899999999996</v>
      </c>
      <c r="I13" s="29"/>
    </row>
    <row r="14" spans="2:9" ht="15" customHeight="1">
      <c r="B14" s="403"/>
      <c r="C14" s="5" t="s">
        <v>41</v>
      </c>
      <c r="D14" s="95">
        <v>621.62</v>
      </c>
      <c r="E14" s="95">
        <v>572.86699999999996</v>
      </c>
      <c r="F14" s="95">
        <v>689.42899999999997</v>
      </c>
      <c r="G14" s="95">
        <v>662.76300000000003</v>
      </c>
      <c r="H14" s="271">
        <v>576.95100000000002</v>
      </c>
      <c r="I14" s="29"/>
    </row>
    <row r="15" spans="2:9" ht="15" customHeight="1">
      <c r="B15" s="21"/>
      <c r="C15" s="17" t="s">
        <v>62</v>
      </c>
      <c r="D15" s="271">
        <v>321.35199999999998</v>
      </c>
      <c r="E15" s="271">
        <v>395.39299999999997</v>
      </c>
      <c r="F15" s="271">
        <v>409.303</v>
      </c>
      <c r="G15" s="271">
        <v>288.29899999999998</v>
      </c>
      <c r="H15" s="271">
        <v>349.68974164292649</v>
      </c>
      <c r="I15" s="29"/>
    </row>
    <row r="17" spans="2:13">
      <c r="B17" s="19" t="s">
        <v>229</v>
      </c>
    </row>
    <row r="18" spans="2:13">
      <c r="B18" s="20" t="s">
        <v>230</v>
      </c>
    </row>
    <row r="20" spans="2:13">
      <c r="B20" s="51" t="s">
        <v>1391</v>
      </c>
    </row>
    <row r="21" spans="2:13">
      <c r="B21" s="4" t="s">
        <v>1392</v>
      </c>
    </row>
    <row r="22" spans="2:13">
      <c r="B22" s="4" t="s">
        <v>1396</v>
      </c>
    </row>
    <row r="23" spans="2:13"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</row>
  </sheetData>
  <mergeCells count="4">
    <mergeCell ref="B3:C4"/>
    <mergeCell ref="D3:H3"/>
    <mergeCell ref="B5:B8"/>
    <mergeCell ref="B9:B1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1:D23"/>
  <sheetViews>
    <sheetView showGridLines="0" workbookViewId="0">
      <selection activeCell="C24" sqref="C24"/>
    </sheetView>
  </sheetViews>
  <sheetFormatPr defaultRowHeight="12.75"/>
  <cols>
    <col min="1" max="1" width="9.140625" style="4"/>
    <col min="2" max="2" width="36.7109375" style="4" customWidth="1"/>
    <col min="3" max="4" width="18.7109375" style="4" customWidth="1"/>
    <col min="5" max="7" width="9.140625" style="4" customWidth="1"/>
    <col min="8" max="16384" width="9.140625" style="4"/>
  </cols>
  <sheetData>
    <row r="1" spans="2:4" ht="15" customHeight="1"/>
    <row r="2" spans="2:4" ht="15" customHeight="1">
      <c r="B2" s="18" t="s">
        <v>316</v>
      </c>
      <c r="C2" s="18"/>
    </row>
    <row r="3" spans="2:4" ht="45" customHeight="1" thickBot="1">
      <c r="B3" s="16" t="s">
        <v>150</v>
      </c>
      <c r="C3" s="16" t="s">
        <v>151</v>
      </c>
      <c r="D3" s="16" t="s">
        <v>152</v>
      </c>
    </row>
    <row r="4" spans="2:4" ht="15" customHeight="1" thickTop="1">
      <c r="B4" s="13" t="s">
        <v>136</v>
      </c>
      <c r="C4" s="14">
        <v>560.51599999999996</v>
      </c>
      <c r="D4" s="14">
        <v>209851.66</v>
      </c>
    </row>
    <row r="5" spans="2:4" ht="15" customHeight="1">
      <c r="B5" s="5" t="s">
        <v>109</v>
      </c>
      <c r="C5" s="9">
        <v>2741.39</v>
      </c>
      <c r="D5" s="9">
        <v>4095692.42</v>
      </c>
    </row>
    <row r="6" spans="2:4" ht="15" customHeight="1">
      <c r="B6" s="5" t="s">
        <v>107</v>
      </c>
      <c r="C6" s="9">
        <v>34.56</v>
      </c>
      <c r="D6" s="9">
        <v>88233.43</v>
      </c>
    </row>
    <row r="7" spans="2:4" ht="15" customHeight="1">
      <c r="B7" s="5" t="s">
        <v>108</v>
      </c>
      <c r="C7" s="9">
        <v>294.27499999999998</v>
      </c>
      <c r="D7" s="9">
        <v>9754</v>
      </c>
    </row>
    <row r="8" spans="2:4" ht="15" customHeight="1">
      <c r="B8" s="5" t="s">
        <v>144</v>
      </c>
      <c r="C8" s="9">
        <v>112.27800000000001</v>
      </c>
      <c r="D8" s="9">
        <v>41324.74</v>
      </c>
    </row>
    <row r="9" spans="2:4" ht="15" customHeight="1">
      <c r="B9" s="5" t="s">
        <v>145</v>
      </c>
      <c r="C9" s="9">
        <v>1603.146</v>
      </c>
      <c r="D9" s="9">
        <v>948134.35</v>
      </c>
    </row>
    <row r="10" spans="2:4" ht="15" customHeight="1">
      <c r="B10" s="5" t="s">
        <v>20</v>
      </c>
      <c r="C10" s="9">
        <v>2482.5230000000001</v>
      </c>
      <c r="D10" s="9">
        <v>3299280.9610000001</v>
      </c>
    </row>
    <row r="11" spans="2:4" ht="15" customHeight="1">
      <c r="B11" s="5" t="s">
        <v>21</v>
      </c>
      <c r="C11" s="9">
        <v>2.3380000000000001</v>
      </c>
      <c r="D11" s="9">
        <v>43182.01</v>
      </c>
    </row>
    <row r="12" spans="2:4" ht="15" customHeight="1">
      <c r="B12" s="17" t="s">
        <v>3</v>
      </c>
      <c r="C12" s="12">
        <f>SUM(C4:C11)</f>
        <v>7831.0259999999998</v>
      </c>
      <c r="D12" s="12">
        <f>SUM(D4:D11)</f>
        <v>8735453.5710000005</v>
      </c>
    </row>
    <row r="13" spans="2:4" ht="15" customHeight="1"/>
    <row r="14" spans="2:4" ht="15" customHeight="1">
      <c r="B14" s="96" t="s">
        <v>226</v>
      </c>
    </row>
    <row r="15" spans="2:4" ht="15" customHeight="1">
      <c r="B15" s="92" t="s">
        <v>154</v>
      </c>
    </row>
    <row r="16" spans="2:4" ht="15" customHeight="1">
      <c r="B16" s="92" t="s">
        <v>155</v>
      </c>
    </row>
    <row r="17" spans="2:2" ht="15" customHeight="1">
      <c r="B17" s="92" t="s">
        <v>156</v>
      </c>
    </row>
    <row r="18" spans="2:2" ht="15" customHeight="1">
      <c r="B18" s="92" t="s">
        <v>157</v>
      </c>
    </row>
    <row r="19" spans="2:2" ht="15" customHeight="1">
      <c r="B19" s="92" t="s">
        <v>158</v>
      </c>
    </row>
    <row r="20" spans="2:2" ht="15" customHeight="1">
      <c r="B20" s="92" t="s">
        <v>159</v>
      </c>
    </row>
    <row r="21" spans="2:2">
      <c r="B21" s="81"/>
    </row>
    <row r="22" spans="2:2">
      <c r="B22" s="91" t="s">
        <v>229</v>
      </c>
    </row>
    <row r="23" spans="2:2">
      <c r="B23" s="92" t="s">
        <v>228</v>
      </c>
    </row>
  </sheetData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1:H21"/>
  <sheetViews>
    <sheetView showGridLines="0" zoomScaleNormal="100" workbookViewId="0">
      <selection activeCell="D17" sqref="D17"/>
    </sheetView>
  </sheetViews>
  <sheetFormatPr defaultRowHeight="12.75"/>
  <cols>
    <col min="1" max="1" width="9.140625" style="4"/>
    <col min="2" max="2" width="12.7109375" style="4" customWidth="1"/>
    <col min="3" max="3" width="54.7109375" style="4" customWidth="1"/>
    <col min="4" max="8" width="18.7109375" style="4" customWidth="1"/>
    <col min="9" max="16384" width="9.140625" style="4"/>
  </cols>
  <sheetData>
    <row r="1" spans="2:8" ht="15" customHeight="1"/>
    <row r="2" spans="2:8" ht="15" customHeight="1">
      <c r="B2" s="18" t="s">
        <v>1393</v>
      </c>
    </row>
    <row r="3" spans="2:8" ht="15" customHeight="1">
      <c r="B3" s="377" t="s">
        <v>60</v>
      </c>
      <c r="C3" s="377"/>
      <c r="D3" s="377" t="s">
        <v>204</v>
      </c>
      <c r="E3" s="377"/>
      <c r="F3" s="377"/>
      <c r="G3" s="377"/>
      <c r="H3" s="377"/>
    </row>
    <row r="4" spans="2:8" ht="30" customHeight="1" thickBot="1">
      <c r="B4" s="378"/>
      <c r="C4" s="378"/>
      <c r="D4" s="16" t="s">
        <v>32</v>
      </c>
      <c r="E4" s="16" t="s">
        <v>16</v>
      </c>
      <c r="F4" s="16" t="s">
        <v>121</v>
      </c>
      <c r="G4" s="16" t="s">
        <v>61</v>
      </c>
      <c r="H4" s="16" t="s">
        <v>3</v>
      </c>
    </row>
    <row r="5" spans="2:8" ht="15" customHeight="1" thickTop="1">
      <c r="B5" s="404"/>
      <c r="C5" s="124" t="s">
        <v>34</v>
      </c>
      <c r="D5" s="54">
        <v>1626062.632859135</v>
      </c>
      <c r="E5" s="54">
        <v>3159159.6882206937</v>
      </c>
      <c r="F5" s="54">
        <v>0</v>
      </c>
      <c r="G5" s="54">
        <v>964798.67892017099</v>
      </c>
      <c r="H5" s="55">
        <v>5750021</v>
      </c>
    </row>
    <row r="6" spans="2:8" ht="15" customHeight="1">
      <c r="B6" s="403"/>
      <c r="C6" s="118" t="s">
        <v>35</v>
      </c>
      <c r="D6" s="11">
        <v>11870062.733254384</v>
      </c>
      <c r="E6" s="11">
        <v>131433.44853139605</v>
      </c>
      <c r="F6" s="11">
        <v>495545.09736705461</v>
      </c>
      <c r="G6" s="11">
        <v>164384.72084716655</v>
      </c>
      <c r="H6" s="53">
        <v>12661426.000000002</v>
      </c>
    </row>
    <row r="7" spans="2:8" ht="15" customHeight="1">
      <c r="B7" s="403"/>
      <c r="C7" s="118" t="s">
        <v>36</v>
      </c>
      <c r="D7" s="11">
        <v>3337</v>
      </c>
      <c r="E7" s="11">
        <v>224857.42747552169</v>
      </c>
      <c r="F7" s="11">
        <v>28000.37931034483</v>
      </c>
      <c r="G7" s="11">
        <v>574.19321413346836</v>
      </c>
      <c r="H7" s="53">
        <v>256769</v>
      </c>
    </row>
    <row r="8" spans="2:8" ht="15" customHeight="1">
      <c r="B8" s="403"/>
      <c r="C8" s="118" t="s">
        <v>63</v>
      </c>
      <c r="D8" s="11">
        <v>704285.28021805268</v>
      </c>
      <c r="E8" s="11">
        <v>43786.848672492895</v>
      </c>
      <c r="F8" s="11">
        <v>42965.9689765699</v>
      </c>
      <c r="G8" s="11">
        <v>11566.902132884619</v>
      </c>
      <c r="H8" s="53">
        <v>802605.00000000012</v>
      </c>
    </row>
    <row r="9" spans="2:8" ht="15" customHeight="1">
      <c r="B9" s="403" t="s">
        <v>33</v>
      </c>
      <c r="C9" s="118" t="s">
        <v>37</v>
      </c>
      <c r="D9" s="11">
        <v>2164.3536085742453</v>
      </c>
      <c r="E9" s="11">
        <v>64523.239183246144</v>
      </c>
      <c r="F9" s="11">
        <v>1461.9393277385566</v>
      </c>
      <c r="G9" s="11">
        <v>401.46788044104864</v>
      </c>
      <c r="H9" s="53">
        <v>68550.999999999985</v>
      </c>
    </row>
    <row r="10" spans="2:8" ht="15" customHeight="1">
      <c r="B10" s="403"/>
      <c r="C10" s="118" t="s">
        <v>64</v>
      </c>
      <c r="D10" s="11">
        <v>468342.84276036941</v>
      </c>
      <c r="E10" s="11">
        <v>18405.293893079019</v>
      </c>
      <c r="F10" s="11">
        <v>36354.465520845602</v>
      </c>
      <c r="G10" s="11">
        <v>4282.3978257060571</v>
      </c>
      <c r="H10" s="53">
        <v>527385.00000000012</v>
      </c>
    </row>
    <row r="11" spans="2:8" ht="15" customHeight="1">
      <c r="B11" s="403"/>
      <c r="C11" s="118" t="s">
        <v>38</v>
      </c>
      <c r="D11" s="11">
        <v>26713.869600403563</v>
      </c>
      <c r="E11" s="11">
        <v>249459.55366550598</v>
      </c>
      <c r="F11" s="11">
        <v>73083.143316339148</v>
      </c>
      <c r="G11" s="11">
        <v>6431.4334177513183</v>
      </c>
      <c r="H11" s="53">
        <v>355688</v>
      </c>
    </row>
    <row r="12" spans="2:8" ht="15" customHeight="1">
      <c r="B12" s="403"/>
      <c r="C12" s="118" t="s">
        <v>199</v>
      </c>
      <c r="D12" s="11">
        <v>1098661.9672029994</v>
      </c>
      <c r="E12" s="11">
        <v>204327.6807408075</v>
      </c>
      <c r="F12" s="11">
        <v>82258.482362959621</v>
      </c>
      <c r="G12" s="11">
        <v>33140.869693233675</v>
      </c>
      <c r="H12" s="53">
        <v>1418389</v>
      </c>
    </row>
    <row r="13" spans="2:8" ht="15" customHeight="1">
      <c r="B13" s="403"/>
      <c r="C13" s="118" t="s">
        <v>40</v>
      </c>
      <c r="D13" s="11">
        <v>303449.84218361753</v>
      </c>
      <c r="E13" s="11">
        <v>576873.42394126474</v>
      </c>
      <c r="F13" s="11">
        <v>134607.40002544955</v>
      </c>
      <c r="G13" s="11">
        <v>26316.333849668074</v>
      </c>
      <c r="H13" s="53">
        <v>1041246.9999999999</v>
      </c>
    </row>
    <row r="14" spans="2:8" ht="15" customHeight="1">
      <c r="B14" s="403"/>
      <c r="C14" s="118" t="s">
        <v>41</v>
      </c>
      <c r="D14" s="11">
        <v>7762.2441601458277</v>
      </c>
      <c r="E14" s="11">
        <v>237414.09382383211</v>
      </c>
      <c r="F14" s="11">
        <v>2202.426262478376</v>
      </c>
      <c r="G14" s="11">
        <v>2591.2357535436736</v>
      </c>
      <c r="H14" s="53">
        <v>249970</v>
      </c>
    </row>
    <row r="15" spans="2:8" ht="15" customHeight="1">
      <c r="B15" s="52"/>
      <c r="C15" s="126" t="s">
        <v>3</v>
      </c>
      <c r="D15" s="53">
        <v>16110842.765847681</v>
      </c>
      <c r="E15" s="53">
        <v>4910240.6981478408</v>
      </c>
      <c r="F15" s="53">
        <v>896479.3024697802</v>
      </c>
      <c r="G15" s="53">
        <v>1214488.2335346993</v>
      </c>
      <c r="H15" s="53">
        <v>23132051</v>
      </c>
    </row>
    <row r="17" spans="2:2">
      <c r="B17" s="19" t="s">
        <v>229</v>
      </c>
    </row>
    <row r="18" spans="2:2">
      <c r="B18" s="20" t="s">
        <v>230</v>
      </c>
    </row>
    <row r="20" spans="2:2">
      <c r="B20" s="51" t="s">
        <v>1391</v>
      </c>
    </row>
    <row r="21" spans="2:2">
      <c r="B21" s="4" t="s">
        <v>1392</v>
      </c>
    </row>
  </sheetData>
  <mergeCells count="4">
    <mergeCell ref="B3:C4"/>
    <mergeCell ref="D3:H3"/>
    <mergeCell ref="B5:B8"/>
    <mergeCell ref="B9:B14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1:I25"/>
  <sheetViews>
    <sheetView showGridLines="0" topLeftCell="B1" zoomScaleNormal="100" workbookViewId="0">
      <selection activeCell="C30" sqref="C30"/>
    </sheetView>
  </sheetViews>
  <sheetFormatPr defaultRowHeight="12.75"/>
  <cols>
    <col min="1" max="1" width="9.140625" style="4"/>
    <col min="2" max="2" width="12.7109375" style="4" customWidth="1"/>
    <col min="3" max="3" width="54.7109375" style="4" customWidth="1"/>
    <col min="4" max="8" width="18.7109375" style="4" customWidth="1"/>
    <col min="9" max="9" width="9.5703125" style="4" bestFit="1" customWidth="1"/>
    <col min="10" max="16384" width="9.140625" style="4"/>
  </cols>
  <sheetData>
    <row r="1" spans="2:9" ht="15" customHeight="1"/>
    <row r="2" spans="2:9" ht="15" customHeight="1">
      <c r="B2" s="18" t="s">
        <v>1394</v>
      </c>
    </row>
    <row r="3" spans="2:9" ht="15" customHeight="1">
      <c r="B3" s="377" t="s">
        <v>60</v>
      </c>
      <c r="C3" s="377"/>
      <c r="D3" s="377" t="s">
        <v>205</v>
      </c>
      <c r="E3" s="377"/>
      <c r="F3" s="377"/>
      <c r="G3" s="377"/>
      <c r="H3" s="377"/>
    </row>
    <row r="4" spans="2:9" ht="15" customHeight="1" thickBot="1">
      <c r="B4" s="378"/>
      <c r="C4" s="378"/>
      <c r="D4" s="16">
        <f t="shared" ref="D4:F4" si="0">E4-1</f>
        <v>2012</v>
      </c>
      <c r="E4" s="16">
        <f t="shared" si="0"/>
        <v>2013</v>
      </c>
      <c r="F4" s="16">
        <f t="shared" si="0"/>
        <v>2014</v>
      </c>
      <c r="G4" s="16">
        <f>H4-1</f>
        <v>2015</v>
      </c>
      <c r="H4" s="16">
        <v>2016</v>
      </c>
    </row>
    <row r="5" spans="2:9" ht="15" customHeight="1" thickTop="1">
      <c r="B5" s="404"/>
      <c r="C5" s="124" t="s">
        <v>34</v>
      </c>
      <c r="D5" s="272">
        <v>205.96700000000001</v>
      </c>
      <c r="E5" s="272">
        <v>229.67400000000001</v>
      </c>
      <c r="F5" s="272">
        <v>243.483</v>
      </c>
      <c r="G5" s="272">
        <v>226.44200000000001</v>
      </c>
      <c r="H5" s="272">
        <v>230.071</v>
      </c>
      <c r="I5" s="273"/>
    </row>
    <row r="6" spans="2:9" ht="15" customHeight="1">
      <c r="B6" s="403"/>
      <c r="C6" s="118" t="s">
        <v>35</v>
      </c>
      <c r="D6" s="95">
        <v>269.30399999999997</v>
      </c>
      <c r="E6" s="95">
        <v>273.279</v>
      </c>
      <c r="F6" s="95">
        <v>293.63</v>
      </c>
      <c r="G6" s="95">
        <v>292.096</v>
      </c>
      <c r="H6" s="95">
        <v>295.92</v>
      </c>
      <c r="I6" s="273"/>
    </row>
    <row r="7" spans="2:9" ht="15" customHeight="1">
      <c r="B7" s="403"/>
      <c r="C7" s="118" t="s">
        <v>36</v>
      </c>
      <c r="D7" s="95">
        <v>491.73200000000003</v>
      </c>
      <c r="E7" s="95">
        <v>504.60199999999998</v>
      </c>
      <c r="F7" s="95">
        <v>676.97799999999995</v>
      </c>
      <c r="G7" s="95">
        <v>516.58600000000001</v>
      </c>
      <c r="H7" s="95">
        <v>508.94900000000001</v>
      </c>
      <c r="I7" s="273"/>
    </row>
    <row r="8" spans="2:9" ht="15" customHeight="1">
      <c r="B8" s="403"/>
      <c r="C8" s="118" t="s">
        <v>63</v>
      </c>
      <c r="D8" s="95">
        <v>276.55399999999997</v>
      </c>
      <c r="E8" s="95">
        <v>294.37700000000001</v>
      </c>
      <c r="F8" s="95">
        <v>306.35300000000001</v>
      </c>
      <c r="G8" s="95">
        <v>311.90499999999997</v>
      </c>
      <c r="H8" s="95">
        <v>576.32299999999998</v>
      </c>
      <c r="I8" s="273"/>
    </row>
    <row r="9" spans="2:9" ht="15" customHeight="1">
      <c r="B9" s="403" t="s">
        <v>33</v>
      </c>
      <c r="C9" s="118" t="s">
        <v>37</v>
      </c>
      <c r="D9" s="95">
        <v>812.99599999999998</v>
      </c>
      <c r="E9" s="95">
        <v>832.61400000000003</v>
      </c>
      <c r="F9" s="95">
        <v>823.76900000000001</v>
      </c>
      <c r="G9" s="95">
        <v>927.64099999999996</v>
      </c>
      <c r="H9" s="95">
        <v>597.07299999999998</v>
      </c>
      <c r="I9" s="273"/>
    </row>
    <row r="10" spans="2:9" ht="15" customHeight="1">
      <c r="B10" s="403"/>
      <c r="C10" s="118" t="s">
        <v>64</v>
      </c>
      <c r="D10" s="95">
        <v>512.79999999999995</v>
      </c>
      <c r="E10" s="95">
        <v>546.58399999999995</v>
      </c>
      <c r="F10" s="95">
        <v>553.34100000000001</v>
      </c>
      <c r="G10" s="95">
        <v>565.65800000000002</v>
      </c>
      <c r="H10" s="95">
        <v>566.08699999999999</v>
      </c>
      <c r="I10" s="273"/>
    </row>
    <row r="11" spans="2:9" ht="15" customHeight="1">
      <c r="B11" s="403"/>
      <c r="C11" s="118" t="s">
        <v>38</v>
      </c>
      <c r="D11" s="95">
        <v>515.27099999999996</v>
      </c>
      <c r="E11" s="95">
        <v>681.55200000000002</v>
      </c>
      <c r="F11" s="95">
        <v>674.68600000000004</v>
      </c>
      <c r="G11" s="95">
        <v>655.072</v>
      </c>
      <c r="H11" s="95">
        <v>574.52599999999995</v>
      </c>
      <c r="I11" s="273"/>
    </row>
    <row r="12" spans="2:9" ht="15" customHeight="1">
      <c r="B12" s="403"/>
      <c r="C12" s="118" t="s">
        <v>199</v>
      </c>
      <c r="D12" s="95">
        <v>524.28499999999997</v>
      </c>
      <c r="E12" s="95">
        <v>531.67499999999995</v>
      </c>
      <c r="F12" s="95">
        <v>555.29600000000005</v>
      </c>
      <c r="G12" s="95">
        <v>559.69799999999998</v>
      </c>
      <c r="H12" s="95">
        <v>545.17399999999998</v>
      </c>
      <c r="I12" s="273"/>
    </row>
    <row r="13" spans="2:9" ht="15" customHeight="1">
      <c r="B13" s="403"/>
      <c r="C13" s="118" t="s">
        <v>40</v>
      </c>
      <c r="D13" s="95">
        <v>506.33300000000003</v>
      </c>
      <c r="E13" s="95">
        <v>522.53700000000003</v>
      </c>
      <c r="F13" s="95">
        <v>537.88400000000001</v>
      </c>
      <c r="G13" s="95">
        <v>546.822</v>
      </c>
      <c r="H13" s="95">
        <v>571.94200000000001</v>
      </c>
      <c r="I13" s="273"/>
    </row>
    <row r="14" spans="2:9" ht="15" customHeight="1">
      <c r="B14" s="403"/>
      <c r="C14" s="118" t="s">
        <v>41</v>
      </c>
      <c r="D14" s="95">
        <v>467.02100000000002</v>
      </c>
      <c r="E14" s="95">
        <v>381.61700000000002</v>
      </c>
      <c r="F14" s="95">
        <v>659.14300000000003</v>
      </c>
      <c r="G14" s="95">
        <v>659.41800000000001</v>
      </c>
      <c r="H14" s="95">
        <v>621.62</v>
      </c>
      <c r="I14" s="273"/>
    </row>
    <row r="15" spans="2:9" ht="15" customHeight="1">
      <c r="B15" s="52"/>
      <c r="C15" s="126" t="s">
        <v>62</v>
      </c>
      <c r="D15" s="271">
        <v>300.06900000000002</v>
      </c>
      <c r="E15" s="271">
        <v>306.09100000000001</v>
      </c>
      <c r="F15" s="271">
        <v>321.29700000000003</v>
      </c>
      <c r="G15" s="271">
        <v>318.245</v>
      </c>
      <c r="H15" s="271">
        <v>321.35199999999998</v>
      </c>
      <c r="I15" s="273"/>
    </row>
    <row r="16" spans="2:9" ht="15" customHeight="1"/>
    <row r="17" spans="2:8" ht="15" customHeight="1">
      <c r="B17" s="19" t="s">
        <v>226</v>
      </c>
    </row>
    <row r="18" spans="2:8" ht="15" customHeight="1">
      <c r="B18" s="20" t="s">
        <v>1395</v>
      </c>
    </row>
    <row r="19" spans="2:8">
      <c r="B19" s="4" t="s">
        <v>1396</v>
      </c>
    </row>
    <row r="21" spans="2:8">
      <c r="B21" s="23" t="s">
        <v>229</v>
      </c>
    </row>
    <row r="22" spans="2:8">
      <c r="B22" s="24" t="s">
        <v>230</v>
      </c>
    </row>
    <row r="23" spans="2:8">
      <c r="E23" s="117"/>
      <c r="F23" s="117"/>
      <c r="G23" s="117"/>
      <c r="H23" s="117"/>
    </row>
    <row r="24" spans="2:8">
      <c r="D24" s="134"/>
      <c r="E24" s="134"/>
      <c r="F24" s="134"/>
      <c r="G24" s="134"/>
      <c r="H24" s="134"/>
    </row>
    <row r="25" spans="2:8">
      <c r="D25" s="134"/>
      <c r="E25" s="134"/>
      <c r="F25" s="134"/>
      <c r="G25" s="134"/>
      <c r="H25" s="134"/>
    </row>
  </sheetData>
  <mergeCells count="4">
    <mergeCell ref="B3:C4"/>
    <mergeCell ref="D3:H3"/>
    <mergeCell ref="B5:B8"/>
    <mergeCell ref="B9:B14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1:I22"/>
  <sheetViews>
    <sheetView showGridLines="0" zoomScaleNormal="100" workbookViewId="0">
      <selection activeCell="D36" sqref="D36"/>
    </sheetView>
  </sheetViews>
  <sheetFormatPr defaultRowHeight="12.75"/>
  <cols>
    <col min="1" max="1" width="9.140625" style="4"/>
    <col min="2" max="2" width="12.7109375" style="4" customWidth="1"/>
    <col min="3" max="3" width="54.7109375" style="4" customWidth="1"/>
    <col min="4" max="8" width="18.7109375" style="4" customWidth="1"/>
    <col min="9" max="16384" width="9.140625" style="4"/>
  </cols>
  <sheetData>
    <row r="1" spans="2:9" ht="15" customHeight="1"/>
    <row r="2" spans="2:9" ht="15" customHeight="1">
      <c r="B2" s="18" t="s">
        <v>1397</v>
      </c>
    </row>
    <row r="3" spans="2:9" ht="15" customHeight="1">
      <c r="B3" s="377" t="s">
        <v>60</v>
      </c>
      <c r="C3" s="377"/>
      <c r="D3" s="377" t="s">
        <v>65</v>
      </c>
      <c r="E3" s="377"/>
      <c r="F3" s="377"/>
      <c r="G3" s="377"/>
      <c r="H3" s="377"/>
    </row>
    <row r="4" spans="2:9" ht="15" customHeight="1" thickBot="1">
      <c r="B4" s="378"/>
      <c r="C4" s="378"/>
      <c r="D4" s="16">
        <f t="shared" ref="D4:F4" si="0">E4-1</f>
        <v>2012</v>
      </c>
      <c r="E4" s="16">
        <f t="shared" si="0"/>
        <v>2013</v>
      </c>
      <c r="F4" s="16">
        <f t="shared" si="0"/>
        <v>2014</v>
      </c>
      <c r="G4" s="16">
        <f>H4-1</f>
        <v>2015</v>
      </c>
      <c r="H4" s="16">
        <v>2016</v>
      </c>
    </row>
    <row r="5" spans="2:9" ht="15" customHeight="1" thickTop="1">
      <c r="B5" s="404"/>
      <c r="C5" s="124" t="s">
        <v>34</v>
      </c>
      <c r="D5" s="125">
        <v>314.15100000000001</v>
      </c>
      <c r="E5" s="125">
        <v>362.726</v>
      </c>
      <c r="F5" s="125">
        <v>372.31700000000001</v>
      </c>
      <c r="G5" s="125">
        <v>341.44799999999998</v>
      </c>
      <c r="H5" s="125">
        <v>290.95499999999998</v>
      </c>
      <c r="I5" s="273"/>
    </row>
    <row r="6" spans="2:9" ht="15" customHeight="1">
      <c r="B6" s="403"/>
      <c r="C6" s="118" t="s">
        <v>35</v>
      </c>
      <c r="D6" s="121">
        <v>362.14699999999999</v>
      </c>
      <c r="E6" s="121">
        <v>364.30599999999998</v>
      </c>
      <c r="F6" s="121">
        <v>366.64299999999997</v>
      </c>
      <c r="G6" s="121">
        <v>359.86500000000001</v>
      </c>
      <c r="H6" s="121">
        <v>358.10300000000001</v>
      </c>
      <c r="I6" s="273"/>
    </row>
    <row r="7" spans="2:9" ht="15" customHeight="1">
      <c r="B7" s="403"/>
      <c r="C7" s="118" t="s">
        <v>36</v>
      </c>
      <c r="D7" s="121">
        <v>626.29499999999996</v>
      </c>
      <c r="E7" s="121">
        <v>495.52100000000002</v>
      </c>
      <c r="F7" s="121">
        <v>372.024</v>
      </c>
      <c r="G7" s="121">
        <v>317.53800000000001</v>
      </c>
      <c r="H7" s="121">
        <v>338.49700000000001</v>
      </c>
      <c r="I7" s="273"/>
    </row>
    <row r="8" spans="2:9" ht="15" customHeight="1">
      <c r="B8" s="403"/>
      <c r="C8" s="118" t="s">
        <v>63</v>
      </c>
      <c r="D8" s="121">
        <v>350.21100000000001</v>
      </c>
      <c r="E8" s="121">
        <v>375.66800000000001</v>
      </c>
      <c r="F8" s="121">
        <v>389.01499999999999</v>
      </c>
      <c r="G8" s="121">
        <v>363.233</v>
      </c>
      <c r="H8" s="121">
        <v>672.125</v>
      </c>
      <c r="I8" s="273"/>
    </row>
    <row r="9" spans="2:9" ht="15" customHeight="1">
      <c r="B9" s="403" t="s">
        <v>33</v>
      </c>
      <c r="C9" s="118" t="s">
        <v>37</v>
      </c>
      <c r="D9" s="121">
        <v>683.65599999999995</v>
      </c>
      <c r="E9" s="121">
        <v>677.16200000000003</v>
      </c>
      <c r="F9" s="121">
        <v>689.78800000000001</v>
      </c>
      <c r="G9" s="121">
        <v>700.13199999999995</v>
      </c>
      <c r="H9" s="121">
        <v>672.03899999999999</v>
      </c>
      <c r="I9" s="273"/>
    </row>
    <row r="10" spans="2:9" ht="15" customHeight="1">
      <c r="B10" s="403"/>
      <c r="C10" s="118" t="s">
        <v>64</v>
      </c>
      <c r="D10" s="121">
        <v>574.16800000000001</v>
      </c>
      <c r="E10" s="121">
        <v>584.50300000000004</v>
      </c>
      <c r="F10" s="121">
        <v>588.50300000000004</v>
      </c>
      <c r="G10" s="121">
        <v>599.5</v>
      </c>
      <c r="H10" s="121">
        <v>585.17999999999995</v>
      </c>
      <c r="I10" s="273"/>
    </row>
    <row r="11" spans="2:9" ht="15" customHeight="1">
      <c r="B11" s="403"/>
      <c r="C11" s="118" t="s">
        <v>38</v>
      </c>
      <c r="D11" s="121">
        <v>564.32100000000003</v>
      </c>
      <c r="E11" s="121">
        <v>618.39300000000003</v>
      </c>
      <c r="F11" s="121">
        <v>596.50599999999997</v>
      </c>
      <c r="G11" s="121">
        <v>597.95500000000004</v>
      </c>
      <c r="H11" s="121">
        <v>576.702</v>
      </c>
      <c r="I11" s="273"/>
    </row>
    <row r="12" spans="2:9" ht="15" customHeight="1">
      <c r="B12" s="403"/>
      <c r="C12" s="118" t="s">
        <v>39</v>
      </c>
      <c r="D12" s="121">
        <v>567.47799999999995</v>
      </c>
      <c r="E12" s="121">
        <v>638.27599999999995</v>
      </c>
      <c r="F12" s="121">
        <v>666.12099999999998</v>
      </c>
      <c r="G12" s="121">
        <v>633.35599999999999</v>
      </c>
      <c r="H12" s="121">
        <v>624.44399999999996</v>
      </c>
      <c r="I12" s="273"/>
    </row>
    <row r="13" spans="2:9" ht="15" customHeight="1">
      <c r="B13" s="403"/>
      <c r="C13" s="118" t="s">
        <v>40</v>
      </c>
      <c r="D13" s="121">
        <v>666.07500000000005</v>
      </c>
      <c r="E13" s="121">
        <v>628.27099999999996</v>
      </c>
      <c r="F13" s="121">
        <v>633.27499999999998</v>
      </c>
      <c r="G13" s="121">
        <v>609.63900000000001</v>
      </c>
      <c r="H13" s="121">
        <v>594.56299999999999</v>
      </c>
      <c r="I13" s="273"/>
    </row>
    <row r="14" spans="2:9" ht="15" customHeight="1">
      <c r="B14" s="403"/>
      <c r="C14" s="118" t="s">
        <v>41</v>
      </c>
      <c r="D14" s="121">
        <v>587.255</v>
      </c>
      <c r="E14" s="121">
        <v>582.01199999999994</v>
      </c>
      <c r="F14" s="121">
        <v>588.75300000000004</v>
      </c>
      <c r="G14" s="121">
        <v>579.21699999999998</v>
      </c>
      <c r="H14" s="121">
        <v>575.29499999999996</v>
      </c>
      <c r="I14" s="273"/>
    </row>
    <row r="15" spans="2:9" ht="15" customHeight="1">
      <c r="B15" s="52"/>
      <c r="C15" s="126" t="s">
        <v>62</v>
      </c>
      <c r="D15" s="123">
        <v>389.22</v>
      </c>
      <c r="E15" s="123">
        <v>429.952</v>
      </c>
      <c r="F15" s="123">
        <v>433.041</v>
      </c>
      <c r="G15" s="123">
        <v>410.22199999999998</v>
      </c>
      <c r="H15" s="123">
        <v>376.50200000000001</v>
      </c>
      <c r="I15" s="273"/>
    </row>
    <row r="16" spans="2:9" ht="15" customHeight="1"/>
    <row r="17" spans="2:2" ht="15" customHeight="1">
      <c r="B17" s="19" t="s">
        <v>226</v>
      </c>
    </row>
    <row r="18" spans="2:2" ht="15" customHeight="1">
      <c r="B18" s="20" t="s">
        <v>1395</v>
      </c>
    </row>
    <row r="19" spans="2:2">
      <c r="B19" s="4" t="s">
        <v>1396</v>
      </c>
    </row>
    <row r="21" spans="2:2">
      <c r="B21" s="19" t="s">
        <v>229</v>
      </c>
    </row>
    <row r="22" spans="2:2">
      <c r="B22" s="20" t="s">
        <v>230</v>
      </c>
    </row>
  </sheetData>
  <mergeCells count="4">
    <mergeCell ref="B3:C4"/>
    <mergeCell ref="D3:H3"/>
    <mergeCell ref="B5:B8"/>
    <mergeCell ref="B9:B14"/>
  </mergeCells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1:H28"/>
  <sheetViews>
    <sheetView showGridLines="0" zoomScale="115" zoomScaleNormal="115" workbookViewId="0">
      <selection activeCell="J8" sqref="J8"/>
    </sheetView>
  </sheetViews>
  <sheetFormatPr defaultRowHeight="12.75"/>
  <cols>
    <col min="1" max="1" width="9.140625" style="4"/>
    <col min="2" max="2" width="24.7109375" style="4" customWidth="1"/>
    <col min="3" max="7" width="12.7109375" style="4" customWidth="1"/>
    <col min="8" max="16384" width="9.140625" style="4"/>
  </cols>
  <sheetData>
    <row r="1" spans="2:8" ht="15" customHeight="1"/>
    <row r="2" spans="2:8" ht="15" customHeight="1">
      <c r="B2" s="18" t="s">
        <v>1398</v>
      </c>
    </row>
    <row r="3" spans="2:8" ht="15" customHeight="1">
      <c r="B3" s="377" t="s">
        <v>66</v>
      </c>
      <c r="C3" s="377"/>
      <c r="D3" s="377"/>
      <c r="E3" s="377"/>
      <c r="F3" s="377"/>
      <c r="G3" s="377"/>
    </row>
    <row r="4" spans="2:8" ht="15" customHeight="1" thickBot="1">
      <c r="B4" s="16" t="s">
        <v>206</v>
      </c>
      <c r="C4" s="16">
        <f t="shared" ref="C4:E4" si="0">D4-1</f>
        <v>2012</v>
      </c>
      <c r="D4" s="16">
        <f t="shared" si="0"/>
        <v>2013</v>
      </c>
      <c r="E4" s="16">
        <f t="shared" si="0"/>
        <v>2014</v>
      </c>
      <c r="F4" s="16">
        <f>G4-1</f>
        <v>2015</v>
      </c>
      <c r="G4" s="16">
        <v>2016</v>
      </c>
    </row>
    <row r="5" spans="2:8" ht="15" customHeight="1" thickTop="1">
      <c r="B5" s="56" t="s">
        <v>117</v>
      </c>
      <c r="C5" s="14">
        <v>177</v>
      </c>
      <c r="D5" s="14">
        <v>177</v>
      </c>
      <c r="E5" s="14">
        <v>180</v>
      </c>
      <c r="F5" s="14">
        <v>180</v>
      </c>
      <c r="G5" s="14">
        <v>183</v>
      </c>
      <c r="H5" s="247"/>
    </row>
    <row r="6" spans="2:8" ht="15" customHeight="1">
      <c r="B6" s="6" t="s">
        <v>118</v>
      </c>
      <c r="C6" s="9">
        <v>659</v>
      </c>
      <c r="D6" s="9">
        <v>676</v>
      </c>
      <c r="E6" s="9">
        <v>647</v>
      </c>
      <c r="F6" s="9">
        <v>648</v>
      </c>
      <c r="G6" s="9">
        <v>652</v>
      </c>
    </row>
    <row r="7" spans="2:8" ht="15" customHeight="1">
      <c r="B7" s="6" t="s">
        <v>119</v>
      </c>
      <c r="C7" s="9">
        <v>17609</v>
      </c>
      <c r="D7" s="9">
        <v>17749</v>
      </c>
      <c r="E7" s="9">
        <v>17841</v>
      </c>
      <c r="F7" s="9">
        <v>18019</v>
      </c>
      <c r="G7" s="9">
        <v>17990</v>
      </c>
    </row>
    <row r="8" spans="2:8" ht="15" customHeight="1">
      <c r="B8" s="5" t="s">
        <v>20</v>
      </c>
      <c r="C8" s="9">
        <v>229537</v>
      </c>
      <c r="D8" s="9">
        <v>232699</v>
      </c>
      <c r="E8" s="9">
        <v>233231</v>
      </c>
      <c r="F8" s="9">
        <v>234583</v>
      </c>
      <c r="G8" s="9">
        <v>235816</v>
      </c>
    </row>
    <row r="9" spans="2:8" ht="15" customHeight="1">
      <c r="B9" s="17" t="s">
        <v>3</v>
      </c>
      <c r="C9" s="12">
        <f t="shared" ref="C9:F9" si="1">SUM(C5:C8)</f>
        <v>247982</v>
      </c>
      <c r="D9" s="12">
        <f t="shared" si="1"/>
        <v>251301</v>
      </c>
      <c r="E9" s="12">
        <f t="shared" si="1"/>
        <v>251899</v>
      </c>
      <c r="F9" s="12">
        <f t="shared" si="1"/>
        <v>253430</v>
      </c>
      <c r="G9" s="12">
        <f>SUM(G5:G8)</f>
        <v>254641</v>
      </c>
    </row>
    <row r="10" spans="2:8" ht="15" customHeight="1"/>
    <row r="11" spans="2:8" ht="15" customHeight="1">
      <c r="B11" s="377" t="s">
        <v>3120</v>
      </c>
      <c r="C11" s="377"/>
      <c r="D11" s="377"/>
      <c r="E11" s="377"/>
      <c r="F11" s="377"/>
      <c r="G11" s="377"/>
    </row>
    <row r="12" spans="2:8" ht="15" customHeight="1" thickBot="1">
      <c r="B12" s="16" t="s">
        <v>206</v>
      </c>
      <c r="C12" s="16">
        <f t="shared" ref="C12:E12" si="2">D12-1</f>
        <v>2012</v>
      </c>
      <c r="D12" s="16">
        <f t="shared" si="2"/>
        <v>2013</v>
      </c>
      <c r="E12" s="16">
        <f t="shared" si="2"/>
        <v>2014</v>
      </c>
      <c r="F12" s="16">
        <f>G12-1</f>
        <v>2015</v>
      </c>
      <c r="G12" s="16">
        <v>2016</v>
      </c>
    </row>
    <row r="13" spans="2:8" ht="15" customHeight="1" thickTop="1">
      <c r="B13" s="56" t="s">
        <v>117</v>
      </c>
      <c r="C13" s="14">
        <v>516030.13</v>
      </c>
      <c r="D13" s="14">
        <v>545639.67000000004</v>
      </c>
      <c r="E13" s="14">
        <v>534625.17299999995</v>
      </c>
      <c r="F13" s="14">
        <v>530143.59299999999</v>
      </c>
      <c r="G13" s="14">
        <v>560567.11899999995</v>
      </c>
    </row>
    <row r="14" spans="2:8" ht="15" customHeight="1">
      <c r="B14" s="6" t="s">
        <v>118</v>
      </c>
      <c r="C14" s="9">
        <v>78821.138999999996</v>
      </c>
      <c r="D14" s="9">
        <v>82861.622000000003</v>
      </c>
      <c r="E14" s="9">
        <v>74670.399999999994</v>
      </c>
      <c r="F14" s="9">
        <v>79458.899999999994</v>
      </c>
      <c r="G14" s="9">
        <v>90110.2</v>
      </c>
    </row>
    <row r="15" spans="2:8" ht="15" customHeight="1">
      <c r="B15" s="6" t="s">
        <v>119</v>
      </c>
      <c r="C15" s="9">
        <v>129287.33199999999</v>
      </c>
      <c r="D15" s="9">
        <v>131835.66500000001</v>
      </c>
      <c r="E15" s="9">
        <v>93398.2</v>
      </c>
      <c r="F15" s="9">
        <v>101568.5</v>
      </c>
      <c r="G15" s="9">
        <v>110006.8</v>
      </c>
    </row>
    <row r="16" spans="2:8" ht="15" customHeight="1">
      <c r="B16" s="5" t="s">
        <v>20</v>
      </c>
      <c r="C16" s="9">
        <v>260907.916</v>
      </c>
      <c r="D16" s="9">
        <v>266513.26500000001</v>
      </c>
      <c r="E16" s="9">
        <v>230583</v>
      </c>
      <c r="F16" s="9">
        <v>251948.3</v>
      </c>
      <c r="G16" s="9">
        <v>274751.7</v>
      </c>
    </row>
    <row r="17" spans="2:7" ht="15" customHeight="1">
      <c r="B17" s="17" t="s">
        <v>3</v>
      </c>
      <c r="C17" s="12">
        <f>SUM(C13:C16)</f>
        <v>985046.51699999999</v>
      </c>
      <c r="D17" s="12">
        <f>SUM(D13:D16)</f>
        <v>1026850.2220000001</v>
      </c>
      <c r="E17" s="12">
        <f t="shared" ref="E17" si="3">SUM(E13:E16)</f>
        <v>933276.77299999993</v>
      </c>
      <c r="F17" s="12">
        <f t="shared" ref="F17" si="4">SUM(F13:F16)</f>
        <v>963119.29300000006</v>
      </c>
      <c r="G17" s="12">
        <f t="shared" ref="G17" si="5">SUM(G13:G16)</f>
        <v>1035435.8189999999</v>
      </c>
    </row>
    <row r="18" spans="2:7" ht="15" customHeight="1"/>
    <row r="19" spans="2:7" ht="15" customHeight="1">
      <c r="B19" s="377" t="s">
        <v>120</v>
      </c>
      <c r="C19" s="377"/>
      <c r="D19" s="377"/>
      <c r="E19" s="377"/>
      <c r="F19" s="377"/>
      <c r="G19" s="377"/>
    </row>
    <row r="20" spans="2:7" ht="15" customHeight="1">
      <c r="B20" s="2" t="s">
        <v>206</v>
      </c>
      <c r="C20" s="2">
        <f t="shared" ref="C20:E20" si="6">D20-1</f>
        <v>2012</v>
      </c>
      <c r="D20" s="2">
        <f t="shared" si="6"/>
        <v>2013</v>
      </c>
      <c r="E20" s="2">
        <f t="shared" si="6"/>
        <v>2014</v>
      </c>
      <c r="F20" s="2">
        <f>G20-1</f>
        <v>2015</v>
      </c>
      <c r="G20" s="2">
        <v>2016</v>
      </c>
    </row>
    <row r="21" spans="2:7" ht="15" customHeight="1">
      <c r="B21" s="6" t="s">
        <v>117</v>
      </c>
      <c r="C21" s="9">
        <v>5448441.2790000001</v>
      </c>
      <c r="D21" s="9">
        <v>5794864.0120000001</v>
      </c>
      <c r="E21" s="9">
        <v>5686003.068</v>
      </c>
      <c r="F21" s="9">
        <v>5655114.9780000001</v>
      </c>
      <c r="G21" s="9">
        <v>5996807.2280000001</v>
      </c>
    </row>
    <row r="22" spans="2:7" ht="15" customHeight="1">
      <c r="B22" s="6" t="s">
        <v>118</v>
      </c>
      <c r="C22" s="9">
        <v>832171.09600000002</v>
      </c>
      <c r="D22" s="9">
        <v>878996.27099999995</v>
      </c>
      <c r="E22" s="9">
        <v>794167.67799999996</v>
      </c>
      <c r="F22" s="9">
        <v>846996.90500000003</v>
      </c>
      <c r="G22" s="9">
        <v>963534.41299999994</v>
      </c>
    </row>
    <row r="23" spans="2:7" ht="15" customHeight="1">
      <c r="B23" s="6" t="s">
        <v>119</v>
      </c>
      <c r="C23" s="9">
        <v>1364962.9069999999</v>
      </c>
      <c r="D23" s="9">
        <v>1397875.4839999999</v>
      </c>
      <c r="E23" s="9">
        <v>993322.8</v>
      </c>
      <c r="F23" s="9">
        <v>1081974.5</v>
      </c>
      <c r="G23" s="9">
        <v>1175715.8999999999</v>
      </c>
    </row>
    <row r="24" spans="2:7" ht="15" customHeight="1">
      <c r="B24" s="5" t="s">
        <v>20</v>
      </c>
      <c r="C24" s="9">
        <v>2754508.75</v>
      </c>
      <c r="D24" s="9">
        <v>2825557.2519999999</v>
      </c>
      <c r="E24" s="9">
        <v>2452328.2999999998</v>
      </c>
      <c r="F24" s="9">
        <v>2683918.7000000002</v>
      </c>
      <c r="G24" s="9">
        <v>2936454</v>
      </c>
    </row>
    <row r="25" spans="2:7" ht="15" customHeight="1">
      <c r="B25" s="17" t="s">
        <v>3</v>
      </c>
      <c r="C25" s="12">
        <f>SUM(C21:C24)</f>
        <v>10400084.032</v>
      </c>
      <c r="D25" s="12">
        <f>SUM(D21:D24)</f>
        <v>10897293.018999999</v>
      </c>
      <c r="E25" s="12">
        <f t="shared" ref="E25" si="7">SUM(E21:E24)</f>
        <v>9925821.8460000008</v>
      </c>
      <c r="F25" s="12">
        <f t="shared" ref="F25" si="8">SUM(F21:F24)</f>
        <v>10268005.083000001</v>
      </c>
      <c r="G25" s="123">
        <f>SUM(G21:G24)</f>
        <v>11072511.540999999</v>
      </c>
    </row>
    <row r="27" spans="2:7">
      <c r="B27" s="19" t="s">
        <v>229</v>
      </c>
    </row>
    <row r="28" spans="2:7">
      <c r="B28" s="20" t="s">
        <v>4196</v>
      </c>
    </row>
  </sheetData>
  <mergeCells count="3">
    <mergeCell ref="B3:G3"/>
    <mergeCell ref="B11:G11"/>
    <mergeCell ref="B19:G19"/>
  </mergeCells>
  <pageMargins left="0.7" right="0.7" top="0.78740157499999996" bottom="0.78740157499999996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P35"/>
  <sheetViews>
    <sheetView showGridLines="0" zoomScaleNormal="100" workbookViewId="0">
      <selection activeCell="J4" sqref="J4"/>
    </sheetView>
  </sheetViews>
  <sheetFormatPr defaultRowHeight="12.75"/>
  <cols>
    <col min="1" max="1" width="9.140625" style="4"/>
    <col min="2" max="2" width="35.85546875" style="4" customWidth="1"/>
    <col min="3" max="3" width="12.7109375" style="4" customWidth="1"/>
    <col min="4" max="4" width="12.85546875" style="4" customWidth="1"/>
    <col min="5" max="5" width="13.7109375" style="4" customWidth="1"/>
    <col min="6" max="7" width="12.7109375" style="4" customWidth="1"/>
    <col min="8" max="8" width="13.85546875" style="4" customWidth="1"/>
    <col min="9" max="9" width="14.7109375" style="4" customWidth="1"/>
    <col min="10" max="10" width="12.7109375" style="4" customWidth="1"/>
    <col min="11" max="11" width="9.140625" style="4"/>
    <col min="12" max="12" width="14.42578125" style="4" bestFit="1" customWidth="1"/>
    <col min="13" max="16384" width="9.140625" style="4"/>
  </cols>
  <sheetData>
    <row r="1" spans="2:16" ht="15" customHeight="1">
      <c r="C1" s="25"/>
      <c r="D1" s="25"/>
      <c r="E1" s="25"/>
      <c r="F1" s="25"/>
    </row>
    <row r="2" spans="2:16" ht="15" customHeight="1">
      <c r="B2" s="18" t="s">
        <v>474</v>
      </c>
      <c r="C2" s="25"/>
      <c r="D2" s="25"/>
      <c r="E2" s="25"/>
      <c r="F2" s="25"/>
    </row>
    <row r="3" spans="2:16" ht="29.25" customHeight="1">
      <c r="B3" s="377" t="s">
        <v>17</v>
      </c>
      <c r="C3" s="377" t="s">
        <v>3798</v>
      </c>
      <c r="D3" s="377"/>
      <c r="E3" s="377"/>
      <c r="F3" s="377"/>
      <c r="G3" s="377" t="s">
        <v>207</v>
      </c>
      <c r="H3" s="377"/>
      <c r="I3" s="377"/>
      <c r="J3" s="377"/>
    </row>
    <row r="4" spans="2:16" ht="17.25" customHeight="1" thickBot="1">
      <c r="B4" s="378"/>
      <c r="C4" s="150" t="s">
        <v>472</v>
      </c>
      <c r="D4" s="150" t="s">
        <v>119</v>
      </c>
      <c r="E4" s="150" t="s">
        <v>20</v>
      </c>
      <c r="F4" s="150" t="s">
        <v>3</v>
      </c>
      <c r="G4" s="150" t="s">
        <v>3799</v>
      </c>
      <c r="H4" s="150" t="s">
        <v>119</v>
      </c>
      <c r="I4" s="150" t="s">
        <v>20</v>
      </c>
      <c r="J4" s="151" t="s">
        <v>3</v>
      </c>
    </row>
    <row r="5" spans="2:16" ht="15" customHeight="1" thickTop="1">
      <c r="B5" s="316" t="s">
        <v>284</v>
      </c>
      <c r="C5" s="317">
        <v>28446.61564</v>
      </c>
      <c r="D5" s="317">
        <v>4783.3476460000002</v>
      </c>
      <c r="E5" s="317">
        <v>7097.625849</v>
      </c>
      <c r="F5" s="319">
        <f t="shared" ref="F5:F30" si="0">SUM(C5:E5)</f>
        <v>40327.589135000002</v>
      </c>
      <c r="G5" s="317">
        <v>302103.05810000002</v>
      </c>
      <c r="H5" s="317">
        <v>50799.152000000002</v>
      </c>
      <c r="I5" s="317">
        <v>75376.786519999994</v>
      </c>
      <c r="J5" s="320">
        <f t="shared" ref="J5:J30" si="1">SUM(G5:I5)</f>
        <v>428278.99661999999</v>
      </c>
      <c r="K5" s="241"/>
      <c r="L5" s="158"/>
      <c r="M5" s="241"/>
      <c r="N5" s="242"/>
      <c r="O5" s="174"/>
      <c r="P5" s="174"/>
    </row>
    <row r="6" spans="2:16" ht="15" customHeight="1">
      <c r="B6" s="313" t="s">
        <v>285</v>
      </c>
      <c r="C6" s="246">
        <v>33391.89703</v>
      </c>
      <c r="D6" s="246">
        <v>5062.7474780000002</v>
      </c>
      <c r="E6" s="246">
        <v>17316.232660000001</v>
      </c>
      <c r="F6" s="245">
        <f t="shared" si="0"/>
        <v>55770.877167999999</v>
      </c>
      <c r="G6" s="246">
        <v>354621.94640000002</v>
      </c>
      <c r="H6" s="246">
        <v>53766.378219999999</v>
      </c>
      <c r="I6" s="246">
        <v>183898.39079999999</v>
      </c>
      <c r="J6" s="244">
        <f t="shared" si="1"/>
        <v>592286.71542000002</v>
      </c>
      <c r="K6" s="241"/>
      <c r="L6" s="158"/>
      <c r="M6" s="241"/>
      <c r="N6" s="242"/>
      <c r="O6" s="174"/>
      <c r="P6" s="174"/>
    </row>
    <row r="7" spans="2:16">
      <c r="B7" s="313" t="s">
        <v>286</v>
      </c>
      <c r="C7" s="246">
        <v>13725.72118</v>
      </c>
      <c r="D7" s="246">
        <v>7474.254363</v>
      </c>
      <c r="E7" s="246">
        <v>20643.64172</v>
      </c>
      <c r="F7" s="245">
        <f t="shared" si="0"/>
        <v>41843.617263</v>
      </c>
      <c r="G7" s="246">
        <v>145767.15890000001</v>
      </c>
      <c r="H7" s="246">
        <v>79376.581340000004</v>
      </c>
      <c r="I7" s="246">
        <v>219235.47510000001</v>
      </c>
      <c r="J7" s="244">
        <f t="shared" si="1"/>
        <v>444379.21534</v>
      </c>
      <c r="K7" s="241"/>
      <c r="L7" s="158"/>
      <c r="M7" s="241"/>
      <c r="N7" s="242"/>
      <c r="O7" s="174"/>
      <c r="P7" s="174"/>
    </row>
    <row r="8" spans="2:16" ht="15" customHeight="1">
      <c r="B8" s="313" t="s">
        <v>287</v>
      </c>
      <c r="C8" s="246">
        <v>10461.9784</v>
      </c>
      <c r="D8" s="246">
        <v>3024.4672300000002</v>
      </c>
      <c r="E8" s="246">
        <v>7347.4729770000004</v>
      </c>
      <c r="F8" s="245">
        <f t="shared" si="0"/>
        <v>20833.918607</v>
      </c>
      <c r="G8" s="246">
        <v>111106.21060000001</v>
      </c>
      <c r="H8" s="246">
        <v>32119.841980000001</v>
      </c>
      <c r="I8" s="246">
        <v>78030.163020000007</v>
      </c>
      <c r="J8" s="244">
        <f t="shared" si="1"/>
        <v>221256.21560000003</v>
      </c>
      <c r="K8" s="241"/>
      <c r="L8" s="158"/>
      <c r="M8" s="241"/>
      <c r="N8" s="242"/>
      <c r="O8" s="174"/>
      <c r="P8" s="174"/>
    </row>
    <row r="9" spans="2:16" ht="15" customHeight="1">
      <c r="B9" s="230" t="s">
        <v>288</v>
      </c>
      <c r="C9" s="246">
        <v>6066.4475460000003</v>
      </c>
      <c r="D9" s="246">
        <v>8335.7933819999998</v>
      </c>
      <c r="E9" s="246">
        <v>28810.141949999997</v>
      </c>
      <c r="F9" s="245">
        <f t="shared" si="0"/>
        <v>43212.382877999997</v>
      </c>
      <c r="G9" s="246">
        <v>64425.672939999997</v>
      </c>
      <c r="H9" s="246">
        <v>88526.125719999996</v>
      </c>
      <c r="I9" s="246">
        <v>305963.70750000002</v>
      </c>
      <c r="J9" s="244">
        <f t="shared" si="1"/>
        <v>458915.50615999999</v>
      </c>
      <c r="K9" s="241"/>
      <c r="L9" s="158"/>
      <c r="M9" s="241"/>
      <c r="N9" s="242"/>
      <c r="O9" s="174"/>
      <c r="P9" s="174"/>
    </row>
    <row r="10" spans="2:16" ht="15" customHeight="1">
      <c r="B10" s="230" t="s">
        <v>289</v>
      </c>
      <c r="C10" s="246">
        <v>3594.3994249999996</v>
      </c>
      <c r="D10" s="246">
        <v>1603.1418219999998</v>
      </c>
      <c r="E10" s="246">
        <v>4269.0497510000005</v>
      </c>
      <c r="F10" s="245">
        <f t="shared" si="0"/>
        <v>9466.5909979999997</v>
      </c>
      <c r="G10" s="246">
        <v>38172.521890000004</v>
      </c>
      <c r="H10" s="246">
        <v>17025.366150000002</v>
      </c>
      <c r="I10" s="246">
        <v>45337.308360000003</v>
      </c>
      <c r="J10" s="244">
        <f t="shared" si="1"/>
        <v>100535.19640000002</v>
      </c>
      <c r="K10" s="241"/>
      <c r="L10" s="158"/>
      <c r="M10" s="241"/>
      <c r="N10" s="242"/>
      <c r="O10" s="174"/>
      <c r="P10" s="174"/>
    </row>
    <row r="11" spans="2:16">
      <c r="B11" s="233" t="s">
        <v>290</v>
      </c>
      <c r="C11" s="251">
        <v>5943.3305730000002</v>
      </c>
      <c r="D11" s="251">
        <v>1454.3695460000001</v>
      </c>
      <c r="E11" s="251">
        <v>2405.169954</v>
      </c>
      <c r="F11" s="245">
        <f t="shared" si="0"/>
        <v>9802.870073</v>
      </c>
      <c r="G11" s="251">
        <v>63118.170689999999</v>
      </c>
      <c r="H11" s="251">
        <v>15445.40458</v>
      </c>
      <c r="I11" s="251">
        <v>25542.904910000001</v>
      </c>
      <c r="J11" s="244">
        <f t="shared" si="1"/>
        <v>104106.48018</v>
      </c>
      <c r="K11" s="241"/>
      <c r="L11" s="158"/>
      <c r="M11" s="241"/>
      <c r="N11" s="242"/>
      <c r="O11" s="174"/>
      <c r="P11" s="174"/>
    </row>
    <row r="12" spans="2:16">
      <c r="B12" s="233" t="s">
        <v>291</v>
      </c>
      <c r="C12" s="251">
        <v>10147.98875</v>
      </c>
      <c r="D12" s="251">
        <v>3840.298174</v>
      </c>
      <c r="E12" s="251">
        <v>6301.5594080000001</v>
      </c>
      <c r="F12" s="245">
        <f t="shared" si="0"/>
        <v>20289.846332000001</v>
      </c>
      <c r="G12" s="251">
        <v>107771.64049999999</v>
      </c>
      <c r="H12" s="251">
        <v>40783.966610000003</v>
      </c>
      <c r="I12" s="251">
        <v>66922.56091</v>
      </c>
      <c r="J12" s="244">
        <f t="shared" si="1"/>
        <v>215478.16801999998</v>
      </c>
      <c r="K12" s="241"/>
      <c r="L12" s="158"/>
      <c r="M12" s="241"/>
      <c r="N12" s="242"/>
      <c r="O12" s="174"/>
      <c r="P12" s="174"/>
    </row>
    <row r="13" spans="2:16">
      <c r="B13" s="233" t="s">
        <v>292</v>
      </c>
      <c r="C13" s="251">
        <v>43503.662619999996</v>
      </c>
      <c r="D13" s="251">
        <v>10083.539650000001</v>
      </c>
      <c r="E13" s="251">
        <v>36231.545090000007</v>
      </c>
      <c r="F13" s="245">
        <f t="shared" si="0"/>
        <v>89818.747360000008</v>
      </c>
      <c r="G13" s="251">
        <v>462008.8971</v>
      </c>
      <c r="H13" s="251">
        <v>107087.1911</v>
      </c>
      <c r="I13" s="251">
        <v>384779.00890000002</v>
      </c>
      <c r="J13" s="244">
        <f t="shared" si="1"/>
        <v>953875.09710000001</v>
      </c>
      <c r="K13" s="241"/>
      <c r="L13" s="158"/>
      <c r="M13" s="241"/>
      <c r="N13" s="242"/>
      <c r="O13" s="174"/>
      <c r="P13" s="174"/>
    </row>
    <row r="14" spans="2:16">
      <c r="B14" s="233" t="s">
        <v>293</v>
      </c>
      <c r="C14" s="251">
        <v>39018.071389999997</v>
      </c>
      <c r="D14" s="251">
        <v>6847.2625760000001</v>
      </c>
      <c r="E14" s="251">
        <v>17153.53355</v>
      </c>
      <c r="F14" s="245">
        <f t="shared" si="0"/>
        <v>63018.867515999998</v>
      </c>
      <c r="G14" s="251">
        <v>414371.91820000001</v>
      </c>
      <c r="H14" s="251">
        <v>72717.92856</v>
      </c>
      <c r="I14" s="251">
        <v>182170.5263</v>
      </c>
      <c r="J14" s="244">
        <f t="shared" si="1"/>
        <v>669260.37306000001</v>
      </c>
      <c r="K14" s="241"/>
      <c r="L14" s="158"/>
      <c r="M14" s="241"/>
      <c r="N14" s="242"/>
      <c r="O14" s="174"/>
      <c r="P14" s="174"/>
    </row>
    <row r="15" spans="2:16">
      <c r="B15" s="233" t="s">
        <v>294</v>
      </c>
      <c r="C15" s="251">
        <v>177558.1765</v>
      </c>
      <c r="D15" s="251">
        <v>2017.4756649999999</v>
      </c>
      <c r="E15" s="251">
        <v>8183.9432300000008</v>
      </c>
      <c r="F15" s="245">
        <f t="shared" si="0"/>
        <v>187759.59539500001</v>
      </c>
      <c r="G15" s="251">
        <v>1885667.835</v>
      </c>
      <c r="H15" s="251">
        <v>21425.591560000001</v>
      </c>
      <c r="I15" s="251">
        <v>86913.477100000004</v>
      </c>
      <c r="J15" s="244">
        <f t="shared" si="1"/>
        <v>1994006.9036600001</v>
      </c>
      <c r="K15" s="241"/>
      <c r="L15" s="158"/>
      <c r="M15" s="241"/>
      <c r="N15" s="242"/>
      <c r="O15" s="174"/>
      <c r="P15" s="174"/>
    </row>
    <row r="16" spans="2:16">
      <c r="B16" s="233" t="s">
        <v>295</v>
      </c>
      <c r="C16" s="251">
        <v>7862.1916519999995</v>
      </c>
      <c r="D16" s="251">
        <v>4406.3692640000008</v>
      </c>
      <c r="E16" s="251">
        <v>9363.8840950000013</v>
      </c>
      <c r="F16" s="245">
        <f t="shared" si="0"/>
        <v>21632.445011000003</v>
      </c>
      <c r="G16" s="251">
        <v>83496.475340000005</v>
      </c>
      <c r="H16" s="251">
        <v>46795.641580000003</v>
      </c>
      <c r="I16" s="251">
        <v>99444.449089999995</v>
      </c>
      <c r="J16" s="244">
        <f t="shared" si="1"/>
        <v>229736.56601000001</v>
      </c>
      <c r="K16" s="241"/>
      <c r="L16" s="158"/>
      <c r="M16" s="241"/>
      <c r="N16" s="242"/>
      <c r="O16" s="174"/>
      <c r="P16" s="174"/>
    </row>
    <row r="17" spans="2:16">
      <c r="B17" s="233" t="s">
        <v>296</v>
      </c>
      <c r="C17" s="251">
        <v>5853.2735050000001</v>
      </c>
      <c r="D17" s="251">
        <v>3292.6309719999999</v>
      </c>
      <c r="E17" s="251">
        <v>4978.4398030000002</v>
      </c>
      <c r="F17" s="245">
        <f t="shared" si="0"/>
        <v>14124.344280000001</v>
      </c>
      <c r="G17" s="251">
        <v>62161.764620000002</v>
      </c>
      <c r="H17" s="251">
        <v>34967.740919999997</v>
      </c>
      <c r="I17" s="251">
        <v>52871.030709999999</v>
      </c>
      <c r="J17" s="244">
        <f t="shared" si="1"/>
        <v>150000.53625</v>
      </c>
      <c r="K17" s="241"/>
      <c r="L17" s="158"/>
      <c r="M17" s="241"/>
      <c r="N17" s="242"/>
      <c r="O17" s="174"/>
      <c r="P17" s="174"/>
    </row>
    <row r="18" spans="2:16">
      <c r="B18" s="233" t="s">
        <v>297</v>
      </c>
      <c r="C18" s="251">
        <v>12044.456390000001</v>
      </c>
      <c r="D18" s="251">
        <v>2617.89851</v>
      </c>
      <c r="E18" s="251">
        <v>7283.8388720000003</v>
      </c>
      <c r="F18" s="245">
        <f t="shared" si="0"/>
        <v>21946.193772000002</v>
      </c>
      <c r="G18" s="251">
        <v>127912.1269</v>
      </c>
      <c r="H18" s="251">
        <v>27802.082170000001</v>
      </c>
      <c r="I18" s="251">
        <v>77354.368820000003</v>
      </c>
      <c r="J18" s="244">
        <f t="shared" si="1"/>
        <v>233068.57789000002</v>
      </c>
      <c r="K18" s="241"/>
      <c r="L18" s="158"/>
      <c r="M18" s="241"/>
      <c r="N18" s="242"/>
      <c r="O18" s="174"/>
      <c r="P18" s="174"/>
    </row>
    <row r="19" spans="2:16">
      <c r="B19" s="233" t="s">
        <v>298</v>
      </c>
      <c r="C19" s="251">
        <v>89003.63063</v>
      </c>
      <c r="D19" s="251">
        <v>10363.29732</v>
      </c>
      <c r="E19" s="251">
        <v>20644.607390000001</v>
      </c>
      <c r="F19" s="245">
        <f t="shared" si="0"/>
        <v>120011.53534</v>
      </c>
      <c r="G19" s="251">
        <v>945218.55729999999</v>
      </c>
      <c r="H19" s="251">
        <v>110058.2176</v>
      </c>
      <c r="I19" s="251">
        <v>219245.73050000001</v>
      </c>
      <c r="J19" s="244">
        <f t="shared" si="1"/>
        <v>1274522.5054000001</v>
      </c>
      <c r="K19" s="241"/>
      <c r="L19" s="158"/>
      <c r="M19" s="241"/>
      <c r="N19" s="242"/>
      <c r="O19" s="174"/>
      <c r="P19" s="174"/>
    </row>
    <row r="20" spans="2:16">
      <c r="B20" s="233" t="s">
        <v>299</v>
      </c>
      <c r="C20" s="251">
        <v>6071.6615650000003</v>
      </c>
      <c r="D20" s="251">
        <v>1982.6102679999999</v>
      </c>
      <c r="E20" s="251">
        <v>4623.3827630000005</v>
      </c>
      <c r="F20" s="245">
        <f t="shared" si="0"/>
        <v>12677.654596</v>
      </c>
      <c r="G20" s="251">
        <v>64481.045819999999</v>
      </c>
      <c r="H20" s="251">
        <v>21055.321049999999</v>
      </c>
      <c r="I20" s="251">
        <v>49100.324939999999</v>
      </c>
      <c r="J20" s="244">
        <f t="shared" si="1"/>
        <v>134636.69180999999</v>
      </c>
      <c r="K20" s="241"/>
      <c r="L20" s="158"/>
      <c r="M20" s="241"/>
      <c r="N20" s="242"/>
      <c r="O20" s="174"/>
      <c r="P20" s="174"/>
    </row>
    <row r="21" spans="2:16">
      <c r="B21" s="233" t="s">
        <v>300</v>
      </c>
      <c r="C21" s="251">
        <v>15707.31057</v>
      </c>
      <c r="D21" s="251">
        <v>1684.2297290000001</v>
      </c>
      <c r="E21" s="251">
        <v>7188.264381</v>
      </c>
      <c r="F21" s="245">
        <f t="shared" si="0"/>
        <v>24579.804680000001</v>
      </c>
      <c r="G21" s="251">
        <v>166811.63829999999</v>
      </c>
      <c r="H21" s="251">
        <v>17886.51972</v>
      </c>
      <c r="I21" s="251">
        <v>76339.367729999998</v>
      </c>
      <c r="J21" s="244">
        <f t="shared" si="1"/>
        <v>261037.52575</v>
      </c>
      <c r="K21" s="241"/>
      <c r="L21" s="158"/>
      <c r="M21" s="241"/>
      <c r="N21" s="242"/>
      <c r="O21" s="174"/>
      <c r="P21" s="174"/>
    </row>
    <row r="22" spans="2:16">
      <c r="B22" s="233" t="s">
        <v>301</v>
      </c>
      <c r="C22" s="251">
        <v>19228.931559999997</v>
      </c>
      <c r="D22" s="251">
        <v>3176.3457840000001</v>
      </c>
      <c r="E22" s="251">
        <v>7015.3483499999993</v>
      </c>
      <c r="F22" s="245">
        <f t="shared" si="0"/>
        <v>29420.625693999998</v>
      </c>
      <c r="G22" s="251">
        <v>204211.2531</v>
      </c>
      <c r="H22" s="251">
        <v>33732.792229999999</v>
      </c>
      <c r="I22" s="251">
        <v>74502.999469999995</v>
      </c>
      <c r="J22" s="244">
        <f t="shared" si="1"/>
        <v>312447.04479999997</v>
      </c>
      <c r="K22" s="241"/>
      <c r="L22" s="158"/>
      <c r="M22" s="241"/>
      <c r="N22" s="242"/>
      <c r="O22" s="174"/>
      <c r="P22" s="174"/>
    </row>
    <row r="23" spans="2:16">
      <c r="B23" s="233" t="s">
        <v>302</v>
      </c>
      <c r="C23" s="251">
        <v>10193.38631</v>
      </c>
      <c r="D23" s="251">
        <v>4170.3937919999998</v>
      </c>
      <c r="E23" s="251">
        <v>7810.1119460000009</v>
      </c>
      <c r="F23" s="245">
        <f t="shared" si="0"/>
        <v>22173.892048000002</v>
      </c>
      <c r="G23" s="251">
        <v>108253.7626</v>
      </c>
      <c r="H23" s="251">
        <v>44289.582069999997</v>
      </c>
      <c r="I23" s="251">
        <v>82943.388869999995</v>
      </c>
      <c r="J23" s="244">
        <f t="shared" si="1"/>
        <v>235486.73353999999</v>
      </c>
      <c r="K23" s="241"/>
      <c r="L23" s="158"/>
      <c r="M23" s="241"/>
      <c r="N23" s="242"/>
      <c r="O23" s="174"/>
      <c r="P23" s="174"/>
    </row>
    <row r="24" spans="2:16">
      <c r="B24" s="233" t="s">
        <v>303</v>
      </c>
      <c r="C24" s="251">
        <v>15042.541720000001</v>
      </c>
      <c r="D24" s="251">
        <v>5836.4317019999999</v>
      </c>
      <c r="E24" s="251">
        <v>6414.989106</v>
      </c>
      <c r="F24" s="245">
        <f t="shared" si="0"/>
        <v>27293.962528000004</v>
      </c>
      <c r="G24" s="251">
        <v>159751.79310000001</v>
      </c>
      <c r="H24" s="251">
        <v>61982.904670000004</v>
      </c>
      <c r="I24" s="251">
        <v>68127.184309999997</v>
      </c>
      <c r="J24" s="244">
        <f t="shared" si="1"/>
        <v>289861.88208000001</v>
      </c>
      <c r="K24" s="241"/>
      <c r="L24" s="158"/>
      <c r="M24" s="241"/>
      <c r="N24" s="242"/>
      <c r="O24" s="174"/>
      <c r="P24" s="174"/>
    </row>
    <row r="25" spans="2:16">
      <c r="B25" s="233" t="s">
        <v>304</v>
      </c>
      <c r="C25" s="251">
        <v>43286.304029999999</v>
      </c>
      <c r="D25" s="251">
        <v>5608.9832100000003</v>
      </c>
      <c r="E25" s="251">
        <v>8598.8069209999994</v>
      </c>
      <c r="F25" s="245">
        <f t="shared" si="0"/>
        <v>57494.094161000001</v>
      </c>
      <c r="G25" s="251">
        <v>459700.54879999999</v>
      </c>
      <c r="H25" s="251">
        <v>59567.401689999999</v>
      </c>
      <c r="I25" s="251">
        <v>91319.329509999996</v>
      </c>
      <c r="J25" s="244">
        <f t="shared" si="1"/>
        <v>610587.27999999991</v>
      </c>
      <c r="K25" s="241"/>
      <c r="L25" s="158"/>
      <c r="M25" s="241"/>
      <c r="N25" s="242"/>
      <c r="O25" s="174"/>
      <c r="P25" s="174"/>
    </row>
    <row r="26" spans="2:16">
      <c r="B26" s="233" t="s">
        <v>305</v>
      </c>
      <c r="C26" s="251">
        <v>8720.408727</v>
      </c>
      <c r="D26" s="251">
        <v>5260.5928370000001</v>
      </c>
      <c r="E26" s="251">
        <v>16628.563190000001</v>
      </c>
      <c r="F26" s="245">
        <f t="shared" si="0"/>
        <v>30609.564753999999</v>
      </c>
      <c r="G26" s="251">
        <v>92610.740680000003</v>
      </c>
      <c r="H26" s="251">
        <v>55867.495929999997</v>
      </c>
      <c r="I26" s="251">
        <v>176595.34109999999</v>
      </c>
      <c r="J26" s="244">
        <f t="shared" si="1"/>
        <v>325073.57770999998</v>
      </c>
      <c r="K26" s="241"/>
      <c r="L26" s="158"/>
      <c r="M26" s="241"/>
      <c r="N26" s="242"/>
      <c r="O26" s="174"/>
      <c r="P26" s="174"/>
    </row>
    <row r="27" spans="2:16">
      <c r="B27" s="233" t="s">
        <v>306</v>
      </c>
      <c r="C27" s="251">
        <v>3528.6438080000003</v>
      </c>
      <c r="D27" s="251">
        <v>1086.854744</v>
      </c>
      <c r="E27" s="251">
        <v>910.37212060000002</v>
      </c>
      <c r="F27" s="245">
        <f t="shared" si="0"/>
        <v>5525.8706726</v>
      </c>
      <c r="G27" s="251">
        <v>37474.197240000001</v>
      </c>
      <c r="H27" s="251">
        <v>11542.39738</v>
      </c>
      <c r="I27" s="251">
        <v>9668.1519210000006</v>
      </c>
      <c r="J27" s="244">
        <f t="shared" si="1"/>
        <v>58684.746541</v>
      </c>
      <c r="K27" s="241"/>
      <c r="L27" s="158"/>
      <c r="M27" s="241"/>
      <c r="N27" s="242"/>
      <c r="O27" s="174"/>
      <c r="P27" s="174"/>
    </row>
    <row r="28" spans="2:16">
      <c r="B28" s="233" t="s">
        <v>307</v>
      </c>
      <c r="C28" s="251">
        <v>14366.104789999999</v>
      </c>
      <c r="D28" s="251">
        <v>3922.8965079999998</v>
      </c>
      <c r="E28" s="251">
        <v>9943.4489819999999</v>
      </c>
      <c r="F28" s="245">
        <f t="shared" si="0"/>
        <v>28232.450279999997</v>
      </c>
      <c r="G28" s="251">
        <v>152568.03289999999</v>
      </c>
      <c r="H28" s="251">
        <v>41661.160920000002</v>
      </c>
      <c r="I28" s="251">
        <v>105599.42819999999</v>
      </c>
      <c r="J28" s="244">
        <f t="shared" si="1"/>
        <v>299828.62202000001</v>
      </c>
      <c r="K28" s="241"/>
      <c r="L28" s="158"/>
      <c r="M28" s="241"/>
      <c r="N28" s="242"/>
      <c r="O28" s="174"/>
    </row>
    <row r="29" spans="2:16">
      <c r="B29" s="233" t="s">
        <v>308</v>
      </c>
      <c r="C29" s="251">
        <v>7638.3626649999997</v>
      </c>
      <c r="D29" s="251">
        <v>2046.35717</v>
      </c>
      <c r="E29" s="251">
        <v>3906.9891419999999</v>
      </c>
      <c r="F29" s="245">
        <f t="shared" si="0"/>
        <v>13591.708977</v>
      </c>
      <c r="G29" s="251">
        <v>81119.411500000002</v>
      </c>
      <c r="H29" s="251">
        <v>21732.313150000002</v>
      </c>
      <c r="I29" s="251">
        <v>41492.224679999999</v>
      </c>
      <c r="J29" s="244">
        <f t="shared" si="1"/>
        <v>144343.94933</v>
      </c>
      <c r="K29" s="241"/>
      <c r="L29" s="158"/>
      <c r="M29" s="241"/>
      <c r="N29" s="241"/>
      <c r="O29" s="174"/>
    </row>
    <row r="30" spans="2:16">
      <c r="B30" s="229" t="s">
        <v>309</v>
      </c>
      <c r="C30" s="250">
        <v>2055.7796200000003</v>
      </c>
      <c r="D30" s="250">
        <v>927.26266559999999</v>
      </c>
      <c r="E30" s="250">
        <v>1824.2557549999999</v>
      </c>
      <c r="F30" s="243">
        <f t="shared" si="0"/>
        <v>4807.2980406000006</v>
      </c>
      <c r="G30" s="250">
        <v>21832.379560000001</v>
      </c>
      <c r="H30" s="250">
        <v>9847.529509</v>
      </c>
      <c r="I30" s="250">
        <v>19373.596119999998</v>
      </c>
      <c r="J30" s="123">
        <f t="shared" si="1"/>
        <v>51053.505189000003</v>
      </c>
      <c r="K30" s="241"/>
      <c r="L30" s="158"/>
      <c r="M30" s="241"/>
      <c r="N30" s="241"/>
      <c r="O30" s="174"/>
      <c r="P30" s="174"/>
    </row>
    <row r="31" spans="2:16">
      <c r="B31" s="49" t="s">
        <v>3</v>
      </c>
      <c r="C31" s="50">
        <f t="shared" ref="C31:J31" si="2">SUM(C5:C30)</f>
        <v>632461.27659599995</v>
      </c>
      <c r="D31" s="50">
        <f t="shared" si="2"/>
        <v>110909.85200760004</v>
      </c>
      <c r="E31" s="50">
        <f t="shared" si="2"/>
        <v>272895.21895559982</v>
      </c>
      <c r="F31" s="50">
        <f t="shared" si="2"/>
        <v>1016266.3475592003</v>
      </c>
      <c r="G31" s="50">
        <f t="shared" si="2"/>
        <v>6716738.7580800001</v>
      </c>
      <c r="H31" s="50">
        <f t="shared" si="2"/>
        <v>1177862.6284089999</v>
      </c>
      <c r="I31" s="50">
        <f t="shared" si="2"/>
        <v>2898147.225391</v>
      </c>
      <c r="J31" s="50">
        <f t="shared" si="2"/>
        <v>10792748.611880003</v>
      </c>
    </row>
    <row r="32" spans="2:16">
      <c r="D32" s="117"/>
      <c r="E32" s="117"/>
    </row>
    <row r="34" spans="2:2">
      <c r="B34" s="128" t="s">
        <v>229</v>
      </c>
    </row>
    <row r="35" spans="2:2">
      <c r="B35" s="129" t="s">
        <v>1528</v>
      </c>
    </row>
  </sheetData>
  <mergeCells count="3">
    <mergeCell ref="C3:F3"/>
    <mergeCell ref="G3:J3"/>
    <mergeCell ref="B3:B4"/>
  </mergeCells>
  <pageMargins left="0.7" right="0.7" top="0.78740157499999996" bottom="0.78740157499999996" header="0.3" footer="0.3"/>
  <pageSetup paperSize="9" scale="9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B1:G52"/>
  <sheetViews>
    <sheetView showGridLines="0" zoomScale="115" zoomScaleNormal="115" workbookViewId="0">
      <selection activeCell="C53" sqref="C53"/>
    </sheetView>
  </sheetViews>
  <sheetFormatPr defaultRowHeight="12.75"/>
  <cols>
    <col min="1" max="1" width="9.140625" style="144"/>
    <col min="2" max="2" width="18.5703125" style="144" customWidth="1"/>
    <col min="3" max="3" width="21.5703125" style="145" customWidth="1"/>
    <col min="4" max="4" width="22.85546875" style="145" customWidth="1"/>
    <col min="5" max="5" width="10.5703125" style="144" customWidth="1"/>
    <col min="6" max="6" width="17.5703125" style="144" customWidth="1"/>
    <col min="7" max="7" width="12.7109375" style="144" customWidth="1"/>
    <col min="8" max="16384" width="9.140625" style="144"/>
  </cols>
  <sheetData>
    <row r="1" spans="2:7" ht="15" customHeight="1"/>
    <row r="2" spans="2:7" ht="15" customHeight="1">
      <c r="B2" s="146" t="s">
        <v>4151</v>
      </c>
    </row>
    <row r="3" spans="2:7" ht="44.25" customHeight="1" thickBot="1">
      <c r="B3" s="236" t="s">
        <v>17</v>
      </c>
      <c r="C3" s="236" t="s">
        <v>67</v>
      </c>
      <c r="D3" s="236" t="s">
        <v>68</v>
      </c>
      <c r="E3" s="236" t="s">
        <v>69</v>
      </c>
      <c r="F3" s="236" t="s">
        <v>4171</v>
      </c>
      <c r="G3" s="236" t="s">
        <v>126</v>
      </c>
    </row>
    <row r="4" spans="2:7" ht="15" customHeight="1" thickTop="1">
      <c r="B4" s="240" t="s">
        <v>284</v>
      </c>
      <c r="C4" s="240" t="s">
        <v>2503</v>
      </c>
      <c r="D4" s="254" t="s">
        <v>4158</v>
      </c>
      <c r="E4" s="239" t="s">
        <v>1471</v>
      </c>
      <c r="F4" s="239" t="s">
        <v>4153</v>
      </c>
      <c r="G4" s="253" t="s">
        <v>4170</v>
      </c>
    </row>
    <row r="5" spans="2:7" ht="15" customHeight="1">
      <c r="B5" s="237" t="s">
        <v>304</v>
      </c>
      <c r="C5" s="237" t="s">
        <v>4127</v>
      </c>
      <c r="D5" s="147" t="s">
        <v>4127</v>
      </c>
      <c r="E5" s="239" t="s">
        <v>1471</v>
      </c>
      <c r="F5" s="238" t="s">
        <v>4153</v>
      </c>
      <c r="G5" s="252" t="s">
        <v>4170</v>
      </c>
    </row>
    <row r="6" spans="2:7" ht="15" customHeight="1">
      <c r="B6" s="237" t="s">
        <v>306</v>
      </c>
      <c r="C6" s="237" t="s">
        <v>2830</v>
      </c>
      <c r="D6" s="147" t="s">
        <v>2830</v>
      </c>
      <c r="E6" s="239" t="s">
        <v>1471</v>
      </c>
      <c r="F6" s="238" t="s">
        <v>4154</v>
      </c>
      <c r="G6" s="252" t="s">
        <v>4170</v>
      </c>
    </row>
    <row r="7" spans="2:7" ht="25.5">
      <c r="B7" s="237" t="s">
        <v>298</v>
      </c>
      <c r="C7" s="237" t="s">
        <v>2551</v>
      </c>
      <c r="D7" s="147" t="s">
        <v>4175</v>
      </c>
      <c r="E7" s="239" t="s">
        <v>1471</v>
      </c>
      <c r="F7" s="238" t="s">
        <v>4154</v>
      </c>
      <c r="G7" s="252" t="s">
        <v>4170</v>
      </c>
    </row>
    <row r="8" spans="2:7" ht="15" customHeight="1">
      <c r="B8" s="237" t="s">
        <v>288</v>
      </c>
      <c r="C8" s="237" t="s">
        <v>3991</v>
      </c>
      <c r="D8" s="147" t="s">
        <v>3991</v>
      </c>
      <c r="E8" s="239" t="s">
        <v>1471</v>
      </c>
      <c r="F8" s="226" t="s">
        <v>4154</v>
      </c>
      <c r="G8" s="252" t="s">
        <v>4170</v>
      </c>
    </row>
    <row r="9" spans="2:7">
      <c r="B9" s="149" t="s">
        <v>297</v>
      </c>
      <c r="C9" s="147" t="s">
        <v>4152</v>
      </c>
      <c r="D9" s="147" t="s">
        <v>4172</v>
      </c>
      <c r="E9" s="239" t="s">
        <v>1471</v>
      </c>
      <c r="F9" s="226" t="s">
        <v>4153</v>
      </c>
      <c r="G9" s="252" t="s">
        <v>4170</v>
      </c>
    </row>
    <row r="10" spans="2:7">
      <c r="B10" s="149" t="s">
        <v>307</v>
      </c>
      <c r="C10" s="147" t="s">
        <v>4177</v>
      </c>
      <c r="D10" s="147" t="s">
        <v>4159</v>
      </c>
      <c r="E10" s="239" t="s">
        <v>1471</v>
      </c>
      <c r="F10" s="226" t="s">
        <v>4155</v>
      </c>
      <c r="G10" s="252" t="s">
        <v>4170</v>
      </c>
    </row>
    <row r="11" spans="2:7">
      <c r="B11" s="149" t="s">
        <v>304</v>
      </c>
      <c r="C11" s="147" t="s">
        <v>2773</v>
      </c>
      <c r="D11" s="147" t="s">
        <v>2773</v>
      </c>
      <c r="E11" s="239" t="s">
        <v>1471</v>
      </c>
      <c r="F11" s="226" t="s">
        <v>4153</v>
      </c>
      <c r="G11" s="252" t="s">
        <v>4170</v>
      </c>
    </row>
    <row r="12" spans="2:7">
      <c r="B12" s="149" t="s">
        <v>302</v>
      </c>
      <c r="C12" s="147" t="s">
        <v>4128</v>
      </c>
      <c r="D12" s="147" t="s">
        <v>4128</v>
      </c>
      <c r="E12" s="239" t="s">
        <v>1471</v>
      </c>
      <c r="F12" s="226" t="s">
        <v>4153</v>
      </c>
      <c r="G12" s="252" t="s">
        <v>4170</v>
      </c>
    </row>
    <row r="13" spans="2:7">
      <c r="B13" s="149" t="s">
        <v>289</v>
      </c>
      <c r="C13" s="147" t="s">
        <v>4129</v>
      </c>
      <c r="D13" s="147" t="s">
        <v>4129</v>
      </c>
      <c r="E13" s="239" t="s">
        <v>1471</v>
      </c>
      <c r="F13" s="226" t="s">
        <v>4153</v>
      </c>
      <c r="G13" s="252" t="s">
        <v>4170</v>
      </c>
    </row>
    <row r="14" spans="2:7">
      <c r="B14" s="149" t="s">
        <v>307</v>
      </c>
      <c r="C14" s="147" t="s">
        <v>4130</v>
      </c>
      <c r="D14" s="147" t="s">
        <v>4130</v>
      </c>
      <c r="E14" s="239" t="s">
        <v>1471</v>
      </c>
      <c r="F14" s="226" t="s">
        <v>4156</v>
      </c>
      <c r="G14" s="252" t="s">
        <v>4170</v>
      </c>
    </row>
    <row r="15" spans="2:7">
      <c r="B15" s="149" t="s">
        <v>284</v>
      </c>
      <c r="C15" s="147" t="s">
        <v>4157</v>
      </c>
      <c r="D15" s="147" t="s">
        <v>4131</v>
      </c>
      <c r="E15" s="239" t="s">
        <v>1471</v>
      </c>
      <c r="F15" s="226" t="s">
        <v>4153</v>
      </c>
      <c r="G15" s="252" t="s">
        <v>4170</v>
      </c>
    </row>
    <row r="16" spans="2:7">
      <c r="B16" s="149" t="s">
        <v>304</v>
      </c>
      <c r="C16" s="147" t="s">
        <v>4132</v>
      </c>
      <c r="D16" s="147" t="s">
        <v>4132</v>
      </c>
      <c r="E16" s="239" t="s">
        <v>1471</v>
      </c>
      <c r="F16" s="226" t="s">
        <v>4156</v>
      </c>
      <c r="G16" s="252" t="s">
        <v>4170</v>
      </c>
    </row>
    <row r="17" spans="2:7" ht="25.5">
      <c r="B17" s="149" t="s">
        <v>303</v>
      </c>
      <c r="C17" s="147" t="s">
        <v>2371</v>
      </c>
      <c r="D17" s="147" t="s">
        <v>4160</v>
      </c>
      <c r="E17" s="239" t="s">
        <v>1471</v>
      </c>
      <c r="F17" s="226" t="s">
        <v>4153</v>
      </c>
      <c r="G17" s="252" t="s">
        <v>4170</v>
      </c>
    </row>
    <row r="18" spans="2:7">
      <c r="B18" s="149" t="s">
        <v>288</v>
      </c>
      <c r="C18" s="147" t="s">
        <v>4133</v>
      </c>
      <c r="D18" s="147" t="s">
        <v>4133</v>
      </c>
      <c r="E18" s="239" t="s">
        <v>1471</v>
      </c>
      <c r="F18" s="226" t="s">
        <v>4155</v>
      </c>
      <c r="G18" s="252" t="s">
        <v>4170</v>
      </c>
    </row>
    <row r="19" spans="2:7" ht="25.5">
      <c r="B19" s="147" t="s">
        <v>286</v>
      </c>
      <c r="C19" s="147" t="s">
        <v>1743</v>
      </c>
      <c r="D19" s="147" t="s">
        <v>4161</v>
      </c>
      <c r="E19" s="239" t="s">
        <v>1471</v>
      </c>
      <c r="F19" s="226" t="s">
        <v>4156</v>
      </c>
      <c r="G19" s="252" t="s">
        <v>4170</v>
      </c>
    </row>
    <row r="20" spans="2:7">
      <c r="B20" s="149" t="s">
        <v>307</v>
      </c>
      <c r="C20" s="147" t="s">
        <v>2513</v>
      </c>
      <c r="D20" s="147" t="s">
        <v>2513</v>
      </c>
      <c r="E20" s="239" t="s">
        <v>1471</v>
      </c>
      <c r="F20" s="226" t="s">
        <v>4154</v>
      </c>
      <c r="G20" s="252" t="s">
        <v>4170</v>
      </c>
    </row>
    <row r="21" spans="2:7">
      <c r="B21" s="149" t="s">
        <v>285</v>
      </c>
      <c r="C21" s="147" t="s">
        <v>4060</v>
      </c>
      <c r="D21" s="147" t="s">
        <v>4173</v>
      </c>
      <c r="E21" s="239" t="s">
        <v>1471</v>
      </c>
      <c r="F21" s="226" t="s">
        <v>4154</v>
      </c>
      <c r="G21" s="252" t="s">
        <v>4170</v>
      </c>
    </row>
    <row r="22" spans="2:7" ht="25.5">
      <c r="B22" s="149" t="s">
        <v>309</v>
      </c>
      <c r="C22" s="147" t="s">
        <v>4178</v>
      </c>
      <c r="D22" s="147" t="s">
        <v>4162</v>
      </c>
      <c r="E22" s="239" t="s">
        <v>1471</v>
      </c>
      <c r="F22" s="226" t="s">
        <v>4155</v>
      </c>
      <c r="G22" s="252" t="s">
        <v>4170</v>
      </c>
    </row>
    <row r="23" spans="2:7">
      <c r="B23" s="149" t="s">
        <v>301</v>
      </c>
      <c r="C23" s="147" t="s">
        <v>4134</v>
      </c>
      <c r="D23" s="147" t="s">
        <v>4163</v>
      </c>
      <c r="E23" s="239" t="s">
        <v>1471</v>
      </c>
      <c r="F23" s="226" t="s">
        <v>4154</v>
      </c>
      <c r="G23" s="252" t="s">
        <v>4170</v>
      </c>
    </row>
    <row r="24" spans="2:7">
      <c r="B24" s="149" t="s">
        <v>291</v>
      </c>
      <c r="C24" s="147" t="s">
        <v>2188</v>
      </c>
      <c r="D24" s="147" t="s">
        <v>2188</v>
      </c>
      <c r="E24" s="239" t="s">
        <v>1471</v>
      </c>
      <c r="F24" s="226" t="s">
        <v>4155</v>
      </c>
      <c r="G24" s="252" t="s">
        <v>4170</v>
      </c>
    </row>
    <row r="25" spans="2:7">
      <c r="B25" s="149" t="s">
        <v>293</v>
      </c>
      <c r="C25" s="147" t="s">
        <v>2104</v>
      </c>
      <c r="D25" s="147" t="s">
        <v>2104</v>
      </c>
      <c r="E25" s="239" t="s">
        <v>1471</v>
      </c>
      <c r="F25" s="226" t="s">
        <v>4153</v>
      </c>
      <c r="G25" s="252" t="s">
        <v>4170</v>
      </c>
    </row>
    <row r="26" spans="2:7" ht="25.5">
      <c r="B26" s="149" t="s">
        <v>293</v>
      </c>
      <c r="C26" s="147" t="s">
        <v>4135</v>
      </c>
      <c r="D26" s="147" t="s">
        <v>4164</v>
      </c>
      <c r="E26" s="239" t="s">
        <v>1471</v>
      </c>
      <c r="F26" s="226" t="s">
        <v>4156</v>
      </c>
      <c r="G26" s="252" t="s">
        <v>4170</v>
      </c>
    </row>
    <row r="27" spans="2:7">
      <c r="B27" s="149" t="s">
        <v>295</v>
      </c>
      <c r="C27" s="147" t="s">
        <v>2722</v>
      </c>
      <c r="D27" s="147" t="s">
        <v>2722</v>
      </c>
      <c r="E27" s="239" t="s">
        <v>1471</v>
      </c>
      <c r="F27" s="226" t="s">
        <v>4153</v>
      </c>
      <c r="G27" s="252" t="s">
        <v>4170</v>
      </c>
    </row>
    <row r="28" spans="2:7">
      <c r="B28" s="149" t="s">
        <v>301</v>
      </c>
      <c r="C28" s="147" t="s">
        <v>4136</v>
      </c>
      <c r="D28" s="147" t="s">
        <v>4136</v>
      </c>
      <c r="E28" s="239" t="s">
        <v>1471</v>
      </c>
      <c r="F28" s="226" t="s">
        <v>4154</v>
      </c>
      <c r="G28" s="252" t="s">
        <v>4170</v>
      </c>
    </row>
    <row r="29" spans="2:7">
      <c r="B29" s="149" t="s">
        <v>305</v>
      </c>
      <c r="C29" s="147" t="s">
        <v>4137</v>
      </c>
      <c r="D29" s="147" t="s">
        <v>4137</v>
      </c>
      <c r="E29" s="239" t="s">
        <v>1471</v>
      </c>
      <c r="F29" s="226" t="s">
        <v>4153</v>
      </c>
      <c r="G29" s="252" t="s">
        <v>4170</v>
      </c>
    </row>
    <row r="30" spans="2:7">
      <c r="B30" s="149" t="s">
        <v>306</v>
      </c>
      <c r="C30" s="147" t="s">
        <v>4138</v>
      </c>
      <c r="D30" s="147" t="s">
        <v>4138</v>
      </c>
      <c r="E30" s="239" t="s">
        <v>1471</v>
      </c>
      <c r="F30" s="226" t="s">
        <v>4154</v>
      </c>
      <c r="G30" s="252" t="s">
        <v>4170</v>
      </c>
    </row>
    <row r="31" spans="2:7">
      <c r="B31" s="149" t="s">
        <v>308</v>
      </c>
      <c r="C31" s="147" t="s">
        <v>2283</v>
      </c>
      <c r="D31" s="147" t="s">
        <v>4174</v>
      </c>
      <c r="E31" s="239" t="s">
        <v>1471</v>
      </c>
      <c r="F31" s="226" t="s">
        <v>4154</v>
      </c>
      <c r="G31" s="252" t="s">
        <v>4170</v>
      </c>
    </row>
    <row r="32" spans="2:7">
      <c r="B32" s="149" t="s">
        <v>301</v>
      </c>
      <c r="C32" s="147" t="s">
        <v>4139</v>
      </c>
      <c r="D32" s="147" t="s">
        <v>4165</v>
      </c>
      <c r="E32" s="239" t="s">
        <v>1471</v>
      </c>
      <c r="F32" s="226" t="s">
        <v>4156</v>
      </c>
      <c r="G32" s="252" t="s">
        <v>4170</v>
      </c>
    </row>
    <row r="33" spans="2:7">
      <c r="B33" s="149" t="s">
        <v>301</v>
      </c>
      <c r="C33" s="147" t="s">
        <v>2515</v>
      </c>
      <c r="D33" s="147" t="s">
        <v>2515</v>
      </c>
      <c r="E33" s="239" t="s">
        <v>1471</v>
      </c>
      <c r="F33" s="226" t="s">
        <v>4155</v>
      </c>
      <c r="G33" s="252" t="s">
        <v>4170</v>
      </c>
    </row>
    <row r="34" spans="2:7">
      <c r="B34" s="149" t="s">
        <v>303</v>
      </c>
      <c r="C34" s="147" t="s">
        <v>4140</v>
      </c>
      <c r="D34" s="147" t="s">
        <v>4140</v>
      </c>
      <c r="E34" s="239" t="s">
        <v>1471</v>
      </c>
      <c r="F34" s="226" t="s">
        <v>4156</v>
      </c>
      <c r="G34" s="252" t="s">
        <v>4170</v>
      </c>
    </row>
    <row r="35" spans="2:7">
      <c r="B35" s="149" t="s">
        <v>302</v>
      </c>
      <c r="C35" s="147" t="s">
        <v>2815</v>
      </c>
      <c r="D35" s="147" t="s">
        <v>2815</v>
      </c>
      <c r="E35" s="239" t="s">
        <v>1471</v>
      </c>
      <c r="F35" s="226" t="s">
        <v>4153</v>
      </c>
      <c r="G35" s="252" t="s">
        <v>4170</v>
      </c>
    </row>
    <row r="36" spans="2:7">
      <c r="B36" s="149" t="s">
        <v>289</v>
      </c>
      <c r="C36" s="147" t="s">
        <v>4141</v>
      </c>
      <c r="D36" s="147" t="s">
        <v>4141</v>
      </c>
      <c r="E36" s="239" t="s">
        <v>1471</v>
      </c>
      <c r="F36" s="226" t="s">
        <v>4156</v>
      </c>
      <c r="G36" s="252" t="s">
        <v>4170</v>
      </c>
    </row>
    <row r="37" spans="2:7">
      <c r="B37" s="149" t="s">
        <v>299</v>
      </c>
      <c r="C37" s="147" t="s">
        <v>4142</v>
      </c>
      <c r="D37" s="147" t="s">
        <v>4142</v>
      </c>
      <c r="E37" s="239" t="s">
        <v>1471</v>
      </c>
      <c r="F37" s="226" t="s">
        <v>4153</v>
      </c>
      <c r="G37" s="252" t="s">
        <v>4170</v>
      </c>
    </row>
    <row r="38" spans="2:7">
      <c r="B38" s="149" t="s">
        <v>295</v>
      </c>
      <c r="C38" s="147" t="s">
        <v>4143</v>
      </c>
      <c r="D38" s="147" t="s">
        <v>4166</v>
      </c>
      <c r="E38" s="239" t="s">
        <v>1471</v>
      </c>
      <c r="F38" s="226" t="s">
        <v>4154</v>
      </c>
      <c r="G38" s="252" t="s">
        <v>4170</v>
      </c>
    </row>
    <row r="39" spans="2:7" ht="25.5">
      <c r="B39" s="149" t="s">
        <v>304</v>
      </c>
      <c r="C39" s="147" t="s">
        <v>4144</v>
      </c>
      <c r="D39" s="147" t="s">
        <v>4176</v>
      </c>
      <c r="E39" s="239" t="s">
        <v>1471</v>
      </c>
      <c r="F39" s="226" t="s">
        <v>4155</v>
      </c>
      <c r="G39" s="252" t="s">
        <v>4170</v>
      </c>
    </row>
    <row r="40" spans="2:7">
      <c r="B40" s="149" t="s">
        <v>303</v>
      </c>
      <c r="C40" s="147" t="s">
        <v>2580</v>
      </c>
      <c r="D40" s="147" t="s">
        <v>2580</v>
      </c>
      <c r="E40" s="239" t="s">
        <v>1471</v>
      </c>
      <c r="F40" s="226" t="s">
        <v>4156</v>
      </c>
      <c r="G40" s="252" t="s">
        <v>4170</v>
      </c>
    </row>
    <row r="41" spans="2:7">
      <c r="B41" s="149" t="s">
        <v>291</v>
      </c>
      <c r="C41" s="147" t="s">
        <v>4145</v>
      </c>
      <c r="D41" s="147" t="s">
        <v>4145</v>
      </c>
      <c r="E41" s="239" t="s">
        <v>1471</v>
      </c>
      <c r="F41" s="226" t="s">
        <v>4153</v>
      </c>
      <c r="G41" s="252" t="s">
        <v>4170</v>
      </c>
    </row>
    <row r="42" spans="2:7">
      <c r="B42" s="149" t="s">
        <v>301</v>
      </c>
      <c r="C42" s="147" t="s">
        <v>1735</v>
      </c>
      <c r="D42" s="147" t="s">
        <v>1735</v>
      </c>
      <c r="E42" s="239" t="s">
        <v>1471</v>
      </c>
      <c r="F42" s="226" t="s">
        <v>4156</v>
      </c>
      <c r="G42" s="252" t="s">
        <v>4170</v>
      </c>
    </row>
    <row r="43" spans="2:7">
      <c r="B43" s="149" t="s">
        <v>287</v>
      </c>
      <c r="C43" s="147" t="s">
        <v>4146</v>
      </c>
      <c r="D43" s="147" t="s">
        <v>4146</v>
      </c>
      <c r="E43" s="239" t="s">
        <v>1471</v>
      </c>
      <c r="F43" s="226" t="s">
        <v>4154</v>
      </c>
      <c r="G43" s="252" t="s">
        <v>4170</v>
      </c>
    </row>
    <row r="44" spans="2:7">
      <c r="B44" s="149" t="s">
        <v>284</v>
      </c>
      <c r="C44" s="147" t="s">
        <v>4147</v>
      </c>
      <c r="D44" s="147" t="s">
        <v>4167</v>
      </c>
      <c r="E44" s="239" t="s">
        <v>1471</v>
      </c>
      <c r="F44" s="226" t="s">
        <v>4156</v>
      </c>
      <c r="G44" s="252" t="s">
        <v>4170</v>
      </c>
    </row>
    <row r="45" spans="2:7">
      <c r="B45" s="149" t="s">
        <v>307</v>
      </c>
      <c r="C45" s="147" t="s">
        <v>1534</v>
      </c>
      <c r="D45" s="147" t="s">
        <v>1534</v>
      </c>
      <c r="E45" s="239" t="s">
        <v>1471</v>
      </c>
      <c r="F45" s="226" t="s">
        <v>4156</v>
      </c>
      <c r="G45" s="252" t="s">
        <v>4170</v>
      </c>
    </row>
    <row r="46" spans="2:7" ht="25.5">
      <c r="B46" s="149" t="s">
        <v>306</v>
      </c>
      <c r="C46" s="147" t="s">
        <v>4148</v>
      </c>
      <c r="D46" s="147" t="s">
        <v>4168</v>
      </c>
      <c r="E46" s="239" t="s">
        <v>1471</v>
      </c>
      <c r="F46" s="226" t="s">
        <v>4156</v>
      </c>
      <c r="G46" s="252" t="s">
        <v>4170</v>
      </c>
    </row>
    <row r="47" spans="2:7">
      <c r="B47" s="149" t="s">
        <v>307</v>
      </c>
      <c r="C47" s="147" t="s">
        <v>4149</v>
      </c>
      <c r="D47" s="147" t="s">
        <v>4169</v>
      </c>
      <c r="E47" s="239" t="s">
        <v>1471</v>
      </c>
      <c r="F47" s="226" t="s">
        <v>4156</v>
      </c>
      <c r="G47" s="252" t="s">
        <v>4170</v>
      </c>
    </row>
    <row r="48" spans="2:7">
      <c r="B48" s="149" t="s">
        <v>301</v>
      </c>
      <c r="C48" s="147" t="s">
        <v>4150</v>
      </c>
      <c r="D48" s="147" t="s">
        <v>4150</v>
      </c>
      <c r="E48" s="239" t="s">
        <v>1471</v>
      </c>
      <c r="F48" s="226" t="s">
        <v>4156</v>
      </c>
      <c r="G48" s="252" t="s">
        <v>4170</v>
      </c>
    </row>
    <row r="50" spans="2:4">
      <c r="B50" s="128" t="s">
        <v>229</v>
      </c>
      <c r="C50" s="144"/>
      <c r="D50" s="144"/>
    </row>
    <row r="51" spans="2:4">
      <c r="B51" s="129" t="s">
        <v>475</v>
      </c>
      <c r="C51" s="144"/>
      <c r="D51" s="144"/>
    </row>
    <row r="52" spans="2:4">
      <c r="B52" s="144" t="s">
        <v>4197</v>
      </c>
    </row>
  </sheetData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88"/>
  <sheetViews>
    <sheetView showGridLines="0" zoomScale="115" zoomScaleNormal="115" workbookViewId="0">
      <selection activeCell="G1" sqref="G1:G1048576"/>
    </sheetView>
  </sheetViews>
  <sheetFormatPr defaultRowHeight="12.75"/>
  <cols>
    <col min="1" max="1" width="9.140625" style="117"/>
    <col min="2" max="2" width="24.7109375" style="117" customWidth="1"/>
    <col min="3" max="3" width="75.28515625" style="117" customWidth="1"/>
    <col min="4" max="4" width="11.7109375" style="141" customWidth="1"/>
    <col min="5" max="5" width="12.7109375" style="117" customWidth="1"/>
    <col min="6" max="16384" width="9.140625" style="117"/>
  </cols>
  <sheetData>
    <row r="1" spans="1:7" ht="15" customHeight="1"/>
    <row r="2" spans="1:7" ht="15" customHeight="1">
      <c r="B2" s="127" t="s">
        <v>1767</v>
      </c>
    </row>
    <row r="3" spans="1:7" ht="60" customHeight="1" thickBot="1">
      <c r="B3" s="114" t="s">
        <v>172</v>
      </c>
      <c r="C3" s="114" t="s">
        <v>22</v>
      </c>
      <c r="D3" s="114" t="s">
        <v>23</v>
      </c>
      <c r="E3" s="114" t="s">
        <v>173</v>
      </c>
    </row>
    <row r="4" spans="1:7" ht="15" customHeight="1" thickTop="1">
      <c r="A4" s="134"/>
      <c r="B4" s="148" t="s">
        <v>1723</v>
      </c>
      <c r="C4" s="148" t="s">
        <v>1732</v>
      </c>
      <c r="D4" s="108">
        <v>2021</v>
      </c>
      <c r="E4" s="138">
        <v>38891</v>
      </c>
      <c r="G4" s="134"/>
    </row>
    <row r="5" spans="1:7" ht="15" customHeight="1">
      <c r="A5" s="134"/>
      <c r="B5" s="120" t="s">
        <v>1642</v>
      </c>
      <c r="C5" s="120" t="s">
        <v>1643</v>
      </c>
      <c r="D5" s="136">
        <v>2019</v>
      </c>
      <c r="E5" s="122">
        <v>28446</v>
      </c>
    </row>
    <row r="6" spans="1:7" ht="15" customHeight="1">
      <c r="A6" s="134"/>
      <c r="B6" s="120" t="s">
        <v>1713</v>
      </c>
      <c r="C6" s="120" t="s">
        <v>1714</v>
      </c>
      <c r="D6" s="136">
        <v>2020</v>
      </c>
      <c r="E6" s="122">
        <v>27279</v>
      </c>
    </row>
    <row r="7" spans="1:7" ht="15" customHeight="1">
      <c r="A7" s="134"/>
      <c r="B7" s="120" t="s">
        <v>1604</v>
      </c>
      <c r="C7" s="120" t="s">
        <v>1731</v>
      </c>
      <c r="D7" s="136">
        <v>2021</v>
      </c>
      <c r="E7" s="122">
        <v>22167</v>
      </c>
    </row>
    <row r="8" spans="1:7" ht="15" customHeight="1">
      <c r="A8" s="134"/>
      <c r="B8" s="120" t="s">
        <v>301</v>
      </c>
      <c r="C8" s="120" t="s">
        <v>1730</v>
      </c>
      <c r="D8" s="136">
        <v>2021</v>
      </c>
      <c r="E8" s="122">
        <v>21850</v>
      </c>
    </row>
    <row r="9" spans="1:7">
      <c r="A9" s="134"/>
      <c r="B9" s="120" t="s">
        <v>1723</v>
      </c>
      <c r="C9" s="120" t="s">
        <v>1729</v>
      </c>
      <c r="D9" s="136">
        <v>2021</v>
      </c>
      <c r="E9" s="122">
        <v>21226</v>
      </c>
    </row>
    <row r="10" spans="1:7">
      <c r="A10" s="134"/>
      <c r="B10" s="120" t="s">
        <v>448</v>
      </c>
      <c r="C10" s="120" t="s">
        <v>1728</v>
      </c>
      <c r="D10" s="136">
        <v>2021</v>
      </c>
      <c r="E10" s="122">
        <v>20800</v>
      </c>
    </row>
    <row r="11" spans="1:7">
      <c r="A11" s="134"/>
      <c r="B11" s="120" t="s">
        <v>285</v>
      </c>
      <c r="C11" s="120" t="s">
        <v>1580</v>
      </c>
      <c r="D11" s="136">
        <v>2018</v>
      </c>
      <c r="E11" s="122">
        <v>20050</v>
      </c>
    </row>
    <row r="12" spans="1:7">
      <c r="A12" s="134"/>
      <c r="B12" s="120" t="s">
        <v>1711</v>
      </c>
      <c r="C12" s="120" t="s">
        <v>1712</v>
      </c>
      <c r="D12" s="136">
        <v>2020</v>
      </c>
      <c r="E12" s="122">
        <v>19995</v>
      </c>
    </row>
    <row r="13" spans="1:7">
      <c r="A13" s="134"/>
      <c r="B13" s="120" t="s">
        <v>1709</v>
      </c>
      <c r="C13" s="120" t="s">
        <v>1710</v>
      </c>
      <c r="D13" s="136">
        <v>2020</v>
      </c>
      <c r="E13" s="122">
        <v>19747</v>
      </c>
    </row>
    <row r="14" spans="1:7">
      <c r="A14" s="134"/>
      <c r="B14" s="120" t="s">
        <v>1619</v>
      </c>
      <c r="C14" s="120" t="s">
        <v>1727</v>
      </c>
      <c r="D14" s="136">
        <v>2021</v>
      </c>
      <c r="E14" s="122">
        <v>16892</v>
      </c>
    </row>
    <row r="15" spans="1:7">
      <c r="A15" s="134"/>
      <c r="B15" s="120" t="s">
        <v>292</v>
      </c>
      <c r="C15" s="120" t="s">
        <v>1641</v>
      </c>
      <c r="D15" s="136">
        <v>2019</v>
      </c>
      <c r="E15" s="122">
        <v>15250</v>
      </c>
    </row>
    <row r="16" spans="1:7">
      <c r="A16" s="134"/>
      <c r="B16" s="120" t="s">
        <v>292</v>
      </c>
      <c r="C16" s="120" t="s">
        <v>1708</v>
      </c>
      <c r="D16" s="136">
        <v>2020</v>
      </c>
      <c r="E16" s="122">
        <v>14925</v>
      </c>
    </row>
    <row r="17" spans="1:5">
      <c r="A17" s="134"/>
      <c r="B17" s="120" t="s">
        <v>1733</v>
      </c>
      <c r="C17" s="120" t="s">
        <v>1734</v>
      </c>
      <c r="D17" s="136">
        <v>2018</v>
      </c>
      <c r="E17" s="122">
        <v>14908.271000000001</v>
      </c>
    </row>
    <row r="18" spans="1:5">
      <c r="A18" s="134"/>
      <c r="B18" s="120" t="s">
        <v>1566</v>
      </c>
      <c r="C18" s="120" t="s">
        <v>1726</v>
      </c>
      <c r="D18" s="136">
        <v>2021</v>
      </c>
      <c r="E18" s="122">
        <v>14400</v>
      </c>
    </row>
    <row r="19" spans="1:5">
      <c r="A19" s="134"/>
      <c r="B19" s="120" t="s">
        <v>350</v>
      </c>
      <c r="C19" s="120" t="s">
        <v>1707</v>
      </c>
      <c r="D19" s="136">
        <v>2020</v>
      </c>
      <c r="E19" s="122">
        <v>13600</v>
      </c>
    </row>
    <row r="20" spans="1:5">
      <c r="A20" s="134"/>
      <c r="B20" s="120" t="s">
        <v>1735</v>
      </c>
      <c r="C20" s="120" t="s">
        <v>1736</v>
      </c>
      <c r="D20" s="136">
        <v>2019</v>
      </c>
      <c r="E20" s="122">
        <v>13285.437</v>
      </c>
    </row>
    <row r="21" spans="1:5">
      <c r="A21" s="134"/>
      <c r="B21" s="120" t="s">
        <v>304</v>
      </c>
      <c r="C21" s="120" t="s">
        <v>1706</v>
      </c>
      <c r="D21" s="136">
        <v>2020</v>
      </c>
      <c r="E21" s="122">
        <v>12778</v>
      </c>
    </row>
    <row r="22" spans="1:5">
      <c r="A22" s="134"/>
      <c r="B22" s="120" t="s">
        <v>1704</v>
      </c>
      <c r="C22" s="120" t="s">
        <v>1705</v>
      </c>
      <c r="D22" s="136">
        <v>2020</v>
      </c>
      <c r="E22" s="122">
        <v>10500</v>
      </c>
    </row>
    <row r="23" spans="1:5">
      <c r="A23" s="134"/>
      <c r="B23" s="120" t="s">
        <v>299</v>
      </c>
      <c r="C23" s="120" t="s">
        <v>1703</v>
      </c>
      <c r="D23" s="136">
        <v>2020</v>
      </c>
      <c r="E23" s="122">
        <v>10250</v>
      </c>
    </row>
    <row r="24" spans="1:5">
      <c r="A24" s="134"/>
      <c r="B24" s="120" t="s">
        <v>298</v>
      </c>
      <c r="C24" s="120" t="s">
        <v>1702</v>
      </c>
      <c r="D24" s="136">
        <v>2020</v>
      </c>
      <c r="E24" s="122">
        <v>9580</v>
      </c>
    </row>
    <row r="25" spans="1:5">
      <c r="A25" s="134"/>
      <c r="B25" s="120" t="s">
        <v>298</v>
      </c>
      <c r="C25" s="120" t="s">
        <v>1640</v>
      </c>
      <c r="D25" s="136">
        <v>2019</v>
      </c>
      <c r="E25" s="122">
        <v>9540</v>
      </c>
    </row>
    <row r="26" spans="1:5">
      <c r="A26" s="134"/>
      <c r="B26" s="120" t="s">
        <v>1548</v>
      </c>
      <c r="C26" s="120" t="s">
        <v>1579</v>
      </c>
      <c r="D26" s="136">
        <v>2018</v>
      </c>
      <c r="E26" s="122">
        <v>9403</v>
      </c>
    </row>
    <row r="27" spans="1:5">
      <c r="A27" s="134"/>
      <c r="B27" s="120" t="s">
        <v>298</v>
      </c>
      <c r="C27" s="120" t="s">
        <v>1578</v>
      </c>
      <c r="D27" s="136">
        <v>2018</v>
      </c>
      <c r="E27" s="122">
        <v>9350</v>
      </c>
    </row>
    <row r="28" spans="1:5">
      <c r="A28" s="134"/>
      <c r="B28" s="120" t="s">
        <v>258</v>
      </c>
      <c r="C28" s="120" t="s">
        <v>1639</v>
      </c>
      <c r="D28" s="136">
        <v>2019</v>
      </c>
      <c r="E28" s="122">
        <v>9200</v>
      </c>
    </row>
    <row r="29" spans="1:5">
      <c r="A29" s="134"/>
      <c r="B29" s="120" t="s">
        <v>464</v>
      </c>
      <c r="C29" s="120" t="s">
        <v>1638</v>
      </c>
      <c r="D29" s="136">
        <v>2019</v>
      </c>
      <c r="E29" s="122">
        <v>9088</v>
      </c>
    </row>
    <row r="30" spans="1:5">
      <c r="A30" s="134"/>
      <c r="B30" s="120" t="s">
        <v>1700</v>
      </c>
      <c r="C30" s="120" t="s">
        <v>1701</v>
      </c>
      <c r="D30" s="136">
        <v>2020</v>
      </c>
      <c r="E30" s="122">
        <v>9046</v>
      </c>
    </row>
    <row r="31" spans="1:5">
      <c r="A31" s="134"/>
      <c r="B31" s="120" t="s">
        <v>285</v>
      </c>
      <c r="C31" s="120" t="s">
        <v>1699</v>
      </c>
      <c r="D31" s="136">
        <v>2020</v>
      </c>
      <c r="E31" s="122">
        <v>8971</v>
      </c>
    </row>
    <row r="32" spans="1:5">
      <c r="A32" s="134"/>
      <c r="B32" s="120" t="s">
        <v>297</v>
      </c>
      <c r="C32" s="120" t="s">
        <v>1577</v>
      </c>
      <c r="D32" s="136">
        <v>2018</v>
      </c>
      <c r="E32" s="122">
        <v>8850</v>
      </c>
    </row>
    <row r="33" spans="1:5">
      <c r="A33" s="134"/>
      <c r="B33" s="120" t="s">
        <v>299</v>
      </c>
      <c r="C33" s="120" t="s">
        <v>1637</v>
      </c>
      <c r="D33" s="136">
        <v>2019</v>
      </c>
      <c r="E33" s="122">
        <v>8500</v>
      </c>
    </row>
    <row r="34" spans="1:5">
      <c r="A34" s="134"/>
      <c r="B34" s="120" t="s">
        <v>307</v>
      </c>
      <c r="C34" s="120" t="s">
        <v>1698</v>
      </c>
      <c r="D34" s="136">
        <v>2020</v>
      </c>
      <c r="E34" s="122">
        <v>8448</v>
      </c>
    </row>
    <row r="35" spans="1:5">
      <c r="A35" s="134"/>
      <c r="B35" s="120" t="s">
        <v>1542</v>
      </c>
      <c r="C35" s="120" t="s">
        <v>1576</v>
      </c>
      <c r="D35" s="136">
        <v>2018</v>
      </c>
      <c r="E35" s="122">
        <v>8280</v>
      </c>
    </row>
    <row r="36" spans="1:5">
      <c r="A36" s="134"/>
      <c r="B36" s="120" t="s">
        <v>1529</v>
      </c>
      <c r="C36" s="120" t="s">
        <v>1725</v>
      </c>
      <c r="D36" s="136">
        <v>2021</v>
      </c>
      <c r="E36" s="122">
        <v>8100</v>
      </c>
    </row>
    <row r="37" spans="1:5">
      <c r="A37" s="134"/>
      <c r="B37" s="120" t="s">
        <v>1696</v>
      </c>
      <c r="C37" s="120" t="s">
        <v>1697</v>
      </c>
      <c r="D37" s="136">
        <v>2020</v>
      </c>
      <c r="E37" s="122">
        <v>7973</v>
      </c>
    </row>
    <row r="38" spans="1:5">
      <c r="A38" s="134"/>
      <c r="B38" s="120" t="s">
        <v>1561</v>
      </c>
      <c r="C38" s="120" t="s">
        <v>1636</v>
      </c>
      <c r="D38" s="136">
        <v>2019</v>
      </c>
      <c r="E38" s="122">
        <v>7900</v>
      </c>
    </row>
    <row r="39" spans="1:5">
      <c r="A39" s="134"/>
      <c r="B39" s="120" t="s">
        <v>292</v>
      </c>
      <c r="C39" s="120" t="s">
        <v>1575</v>
      </c>
      <c r="D39" s="136">
        <v>2018</v>
      </c>
      <c r="E39" s="122">
        <v>7833</v>
      </c>
    </row>
    <row r="40" spans="1:5">
      <c r="A40" s="134"/>
      <c r="B40" s="120" t="s">
        <v>304</v>
      </c>
      <c r="C40" s="120" t="s">
        <v>1635</v>
      </c>
      <c r="D40" s="136">
        <v>2019</v>
      </c>
      <c r="E40" s="122">
        <v>7582</v>
      </c>
    </row>
    <row r="41" spans="1:5">
      <c r="A41" s="134"/>
      <c r="B41" s="120" t="s">
        <v>294</v>
      </c>
      <c r="C41" s="120" t="s">
        <v>1695</v>
      </c>
      <c r="D41" s="136">
        <v>2020</v>
      </c>
      <c r="E41" s="122">
        <v>7524</v>
      </c>
    </row>
    <row r="42" spans="1:5">
      <c r="A42" s="134"/>
      <c r="B42" s="120" t="s">
        <v>1571</v>
      </c>
      <c r="C42" s="120" t="s">
        <v>1737</v>
      </c>
      <c r="D42" s="136">
        <v>2018</v>
      </c>
      <c r="E42" s="122">
        <v>7477.4409999999998</v>
      </c>
    </row>
    <row r="43" spans="1:5">
      <c r="A43" s="134"/>
      <c r="B43" s="120" t="s">
        <v>1529</v>
      </c>
      <c r="C43" s="120" t="s">
        <v>1634</v>
      </c>
      <c r="D43" s="136">
        <v>2019</v>
      </c>
      <c r="E43" s="122">
        <v>7450</v>
      </c>
    </row>
    <row r="44" spans="1:5">
      <c r="A44" s="134"/>
      <c r="B44" s="120" t="s">
        <v>1723</v>
      </c>
      <c r="C44" s="120" t="s">
        <v>1724</v>
      </c>
      <c r="D44" s="136">
        <v>2021</v>
      </c>
      <c r="E44" s="122">
        <v>6650</v>
      </c>
    </row>
    <row r="45" spans="1:5">
      <c r="A45" s="134"/>
      <c r="B45" s="120" t="s">
        <v>289</v>
      </c>
      <c r="C45" s="120" t="s">
        <v>1633</v>
      </c>
      <c r="D45" s="136">
        <v>2019</v>
      </c>
      <c r="E45" s="122">
        <v>6618</v>
      </c>
    </row>
    <row r="46" spans="1:5">
      <c r="A46" s="134"/>
      <c r="B46" s="120" t="s">
        <v>258</v>
      </c>
      <c r="C46" s="120" t="s">
        <v>1574</v>
      </c>
      <c r="D46" s="136">
        <v>2018</v>
      </c>
      <c r="E46" s="122">
        <v>6616</v>
      </c>
    </row>
    <row r="47" spans="1:5">
      <c r="A47" s="134"/>
      <c r="B47" s="120" t="s">
        <v>293</v>
      </c>
      <c r="C47" s="120" t="s">
        <v>1632</v>
      </c>
      <c r="D47" s="136">
        <v>2019</v>
      </c>
      <c r="E47" s="122">
        <v>6600</v>
      </c>
    </row>
    <row r="48" spans="1:5">
      <c r="A48" s="134"/>
      <c r="B48" s="120" t="s">
        <v>307</v>
      </c>
      <c r="C48" s="120" t="s">
        <v>1694</v>
      </c>
      <c r="D48" s="136">
        <v>2020</v>
      </c>
      <c r="E48" s="122">
        <v>6480</v>
      </c>
    </row>
    <row r="49" spans="1:5">
      <c r="A49" s="134"/>
      <c r="B49" s="120" t="s">
        <v>298</v>
      </c>
      <c r="C49" s="120" t="s">
        <v>1693</v>
      </c>
      <c r="D49" s="136">
        <v>2020</v>
      </c>
      <c r="E49" s="122">
        <v>6400</v>
      </c>
    </row>
    <row r="50" spans="1:5">
      <c r="A50" s="134"/>
      <c r="B50" s="120" t="s">
        <v>1630</v>
      </c>
      <c r="C50" s="120" t="s">
        <v>1631</v>
      </c>
      <c r="D50" s="136">
        <v>2019</v>
      </c>
      <c r="E50" s="122">
        <v>6320</v>
      </c>
    </row>
    <row r="51" spans="1:5">
      <c r="A51" s="134"/>
      <c r="B51" s="120" t="s">
        <v>293</v>
      </c>
      <c r="C51" s="120" t="s">
        <v>1629</v>
      </c>
      <c r="D51" s="136">
        <v>2019</v>
      </c>
      <c r="E51" s="122">
        <v>6300</v>
      </c>
    </row>
    <row r="52" spans="1:5">
      <c r="A52" s="134"/>
      <c r="B52" s="120" t="s">
        <v>1529</v>
      </c>
      <c r="C52" s="120" t="s">
        <v>1692</v>
      </c>
      <c r="D52" s="136">
        <v>2020</v>
      </c>
      <c r="E52" s="122">
        <v>6300</v>
      </c>
    </row>
    <row r="53" spans="1:5">
      <c r="A53" s="134"/>
      <c r="B53" s="120" t="s">
        <v>295</v>
      </c>
      <c r="C53" s="120" t="s">
        <v>1691</v>
      </c>
      <c r="D53" s="136">
        <v>2020</v>
      </c>
      <c r="E53" s="122">
        <v>6200</v>
      </c>
    </row>
    <row r="54" spans="1:5">
      <c r="A54" s="134"/>
      <c r="B54" s="120" t="s">
        <v>1529</v>
      </c>
      <c r="C54" s="120" t="s">
        <v>1690</v>
      </c>
      <c r="D54" s="136">
        <v>2020</v>
      </c>
      <c r="E54" s="122">
        <v>6150</v>
      </c>
    </row>
    <row r="55" spans="1:5">
      <c r="A55" s="134"/>
      <c r="B55" s="120" t="s">
        <v>294</v>
      </c>
      <c r="C55" s="120" t="s">
        <v>1628</v>
      </c>
      <c r="D55" s="136">
        <v>2019</v>
      </c>
      <c r="E55" s="122">
        <v>6118</v>
      </c>
    </row>
    <row r="56" spans="1:5">
      <c r="A56" s="134"/>
      <c r="B56" s="120" t="s">
        <v>297</v>
      </c>
      <c r="C56" s="120" t="s">
        <v>1689</v>
      </c>
      <c r="D56" s="136">
        <v>2020</v>
      </c>
      <c r="E56" s="122">
        <v>6073</v>
      </c>
    </row>
    <row r="57" spans="1:5">
      <c r="A57" s="134"/>
      <c r="B57" s="120" t="s">
        <v>302</v>
      </c>
      <c r="C57" s="120" t="s">
        <v>1627</v>
      </c>
      <c r="D57" s="136">
        <v>2019</v>
      </c>
      <c r="E57" s="122">
        <v>5983</v>
      </c>
    </row>
    <row r="58" spans="1:5">
      <c r="A58" s="134"/>
      <c r="B58" s="120" t="s">
        <v>303</v>
      </c>
      <c r="C58" s="120" t="s">
        <v>1688</v>
      </c>
      <c r="D58" s="136">
        <v>2020</v>
      </c>
      <c r="E58" s="122">
        <v>5910</v>
      </c>
    </row>
    <row r="59" spans="1:5">
      <c r="A59" s="134"/>
      <c r="B59" s="120" t="s">
        <v>258</v>
      </c>
      <c r="C59" s="120" t="s">
        <v>1626</v>
      </c>
      <c r="D59" s="136">
        <v>2019</v>
      </c>
      <c r="E59" s="122">
        <v>5700</v>
      </c>
    </row>
    <row r="60" spans="1:5">
      <c r="A60" s="134"/>
      <c r="B60" s="120" t="s">
        <v>448</v>
      </c>
      <c r="C60" s="120" t="s">
        <v>1722</v>
      </c>
      <c r="D60" s="136">
        <v>2021</v>
      </c>
      <c r="E60" s="122">
        <v>5700</v>
      </c>
    </row>
    <row r="61" spans="1:5">
      <c r="A61" s="134"/>
      <c r="B61" s="120" t="s">
        <v>1529</v>
      </c>
      <c r="C61" s="120" t="s">
        <v>1721</v>
      </c>
      <c r="D61" s="136">
        <v>2021</v>
      </c>
      <c r="E61" s="122">
        <v>5600</v>
      </c>
    </row>
    <row r="62" spans="1:5">
      <c r="A62" s="134"/>
      <c r="B62" s="120" t="s">
        <v>1624</v>
      </c>
      <c r="C62" s="120" t="s">
        <v>1625</v>
      </c>
      <c r="D62" s="136">
        <v>2019</v>
      </c>
      <c r="E62" s="122">
        <v>5504</v>
      </c>
    </row>
    <row r="63" spans="1:5">
      <c r="A63" s="134"/>
      <c r="B63" s="120" t="s">
        <v>293</v>
      </c>
      <c r="C63" s="120" t="s">
        <v>1623</v>
      </c>
      <c r="D63" s="136">
        <v>2019</v>
      </c>
      <c r="E63" s="122">
        <v>5500</v>
      </c>
    </row>
    <row r="64" spans="1:5">
      <c r="A64" s="134"/>
      <c r="B64" s="120" t="s">
        <v>258</v>
      </c>
      <c r="C64" s="120" t="s">
        <v>1622</v>
      </c>
      <c r="D64" s="136">
        <v>2019</v>
      </c>
      <c r="E64" s="122">
        <v>5460</v>
      </c>
    </row>
    <row r="65" spans="1:5">
      <c r="A65" s="134"/>
      <c r="B65" s="120" t="s">
        <v>302</v>
      </c>
      <c r="C65" s="120" t="s">
        <v>1621</v>
      </c>
      <c r="D65" s="136">
        <v>2019</v>
      </c>
      <c r="E65" s="122">
        <v>5450</v>
      </c>
    </row>
    <row r="66" spans="1:5">
      <c r="A66" s="134"/>
      <c r="B66" s="120" t="s">
        <v>1619</v>
      </c>
      <c r="C66" s="120" t="s">
        <v>1620</v>
      </c>
      <c r="D66" s="136">
        <v>2019</v>
      </c>
      <c r="E66" s="122">
        <v>5413</v>
      </c>
    </row>
    <row r="67" spans="1:5">
      <c r="A67" s="134"/>
      <c r="B67" s="120" t="s">
        <v>464</v>
      </c>
      <c r="C67" s="120" t="s">
        <v>1618</v>
      </c>
      <c r="D67" s="136">
        <v>2019</v>
      </c>
      <c r="E67" s="122">
        <v>5388</v>
      </c>
    </row>
    <row r="68" spans="1:5">
      <c r="A68" s="134"/>
      <c r="B68" s="120" t="s">
        <v>292</v>
      </c>
      <c r="C68" s="120" t="s">
        <v>1617</v>
      </c>
      <c r="D68" s="136">
        <v>2019</v>
      </c>
      <c r="E68" s="122">
        <v>5367</v>
      </c>
    </row>
    <row r="69" spans="1:5">
      <c r="A69" s="134"/>
      <c r="B69" s="120" t="s">
        <v>1615</v>
      </c>
      <c r="C69" s="120" t="s">
        <v>1616</v>
      </c>
      <c r="D69" s="136">
        <v>2019</v>
      </c>
      <c r="E69" s="122">
        <v>5300</v>
      </c>
    </row>
    <row r="70" spans="1:5">
      <c r="A70" s="134"/>
      <c r="B70" s="120" t="s">
        <v>302</v>
      </c>
      <c r="C70" s="120" t="s">
        <v>1687</v>
      </c>
      <c r="D70" s="136">
        <v>2020</v>
      </c>
      <c r="E70" s="122">
        <v>5300</v>
      </c>
    </row>
    <row r="71" spans="1:5">
      <c r="A71" s="134"/>
      <c r="B71" s="120" t="s">
        <v>1685</v>
      </c>
      <c r="C71" s="120" t="s">
        <v>1686</v>
      </c>
      <c r="D71" s="136">
        <v>2020</v>
      </c>
      <c r="E71" s="122">
        <v>5253</v>
      </c>
    </row>
    <row r="72" spans="1:5">
      <c r="A72" s="134"/>
      <c r="B72" s="120" t="s">
        <v>1598</v>
      </c>
      <c r="C72" s="120" t="s">
        <v>1720</v>
      </c>
      <c r="D72" s="136">
        <v>2021</v>
      </c>
      <c r="E72" s="122">
        <v>5169</v>
      </c>
    </row>
    <row r="73" spans="1:5">
      <c r="A73" s="134"/>
      <c r="B73" s="120" t="s">
        <v>293</v>
      </c>
      <c r="C73" s="120" t="s">
        <v>1684</v>
      </c>
      <c r="D73" s="136">
        <v>2020</v>
      </c>
      <c r="E73" s="122">
        <v>5150</v>
      </c>
    </row>
    <row r="74" spans="1:5">
      <c r="A74" s="134"/>
      <c r="B74" s="120" t="s">
        <v>302</v>
      </c>
      <c r="C74" s="120" t="s">
        <v>1573</v>
      </c>
      <c r="D74" s="136">
        <v>2018</v>
      </c>
      <c r="E74" s="122">
        <v>5100</v>
      </c>
    </row>
    <row r="75" spans="1:5">
      <c r="A75" s="134"/>
      <c r="B75" s="120" t="s">
        <v>293</v>
      </c>
      <c r="C75" s="120" t="s">
        <v>1614</v>
      </c>
      <c r="D75" s="136">
        <v>2019</v>
      </c>
      <c r="E75" s="122">
        <v>4998</v>
      </c>
    </row>
    <row r="76" spans="1:5">
      <c r="A76" s="134"/>
      <c r="B76" s="120" t="s">
        <v>302</v>
      </c>
      <c r="C76" s="120" t="s">
        <v>1683</v>
      </c>
      <c r="D76" s="136">
        <v>2020</v>
      </c>
      <c r="E76" s="122">
        <v>4990</v>
      </c>
    </row>
    <row r="77" spans="1:5">
      <c r="A77" s="134"/>
      <c r="B77" s="120" t="s">
        <v>299</v>
      </c>
      <c r="C77" s="120" t="s">
        <v>1613</v>
      </c>
      <c r="D77" s="136">
        <v>2019</v>
      </c>
      <c r="E77" s="122">
        <v>4950</v>
      </c>
    </row>
    <row r="78" spans="1:5">
      <c r="A78" s="134"/>
      <c r="B78" s="120" t="s">
        <v>1681</v>
      </c>
      <c r="C78" s="120" t="s">
        <v>1682</v>
      </c>
      <c r="D78" s="136">
        <v>2020</v>
      </c>
      <c r="E78" s="122">
        <v>4950</v>
      </c>
    </row>
    <row r="79" spans="1:5">
      <c r="A79" s="134"/>
      <c r="B79" s="120" t="s">
        <v>294</v>
      </c>
      <c r="C79" s="120" t="s">
        <v>1680</v>
      </c>
      <c r="D79" s="136">
        <v>2020</v>
      </c>
      <c r="E79" s="122">
        <v>4943</v>
      </c>
    </row>
    <row r="80" spans="1:5">
      <c r="A80" s="134"/>
      <c r="B80" s="120" t="s">
        <v>1678</v>
      </c>
      <c r="C80" s="120" t="s">
        <v>1679</v>
      </c>
      <c r="D80" s="136">
        <v>2020</v>
      </c>
      <c r="E80" s="122">
        <v>4900</v>
      </c>
    </row>
    <row r="81" spans="1:5">
      <c r="A81" s="134"/>
      <c r="B81" s="120" t="s">
        <v>301</v>
      </c>
      <c r="C81" s="120" t="s">
        <v>1677</v>
      </c>
      <c r="D81" s="136">
        <v>2020</v>
      </c>
      <c r="E81" s="122">
        <v>4860</v>
      </c>
    </row>
    <row r="82" spans="1:5">
      <c r="A82" s="134"/>
      <c r="B82" s="120" t="s">
        <v>298</v>
      </c>
      <c r="C82" s="120" t="s">
        <v>1612</v>
      </c>
      <c r="D82" s="136">
        <v>2019</v>
      </c>
      <c r="E82" s="122">
        <v>4850</v>
      </c>
    </row>
    <row r="83" spans="1:5">
      <c r="A83" s="134"/>
      <c r="B83" s="120" t="s">
        <v>1675</v>
      </c>
      <c r="C83" s="120" t="s">
        <v>1676</v>
      </c>
      <c r="D83" s="136">
        <v>2020</v>
      </c>
      <c r="E83" s="122">
        <v>4850</v>
      </c>
    </row>
    <row r="84" spans="1:5">
      <c r="A84" s="134"/>
      <c r="B84" s="120" t="s">
        <v>258</v>
      </c>
      <c r="C84" s="120" t="s">
        <v>1610</v>
      </c>
      <c r="D84" s="136">
        <v>2019</v>
      </c>
      <c r="E84" s="122">
        <v>4700</v>
      </c>
    </row>
    <row r="85" spans="1:5">
      <c r="A85" s="134"/>
      <c r="B85" s="120" t="s">
        <v>299</v>
      </c>
      <c r="C85" s="120" t="s">
        <v>1611</v>
      </c>
      <c r="D85" s="136">
        <v>2019</v>
      </c>
      <c r="E85" s="122">
        <v>4700</v>
      </c>
    </row>
    <row r="86" spans="1:5">
      <c r="A86" s="134"/>
      <c r="B86" s="120" t="s">
        <v>1537</v>
      </c>
      <c r="C86" s="120" t="s">
        <v>1674</v>
      </c>
      <c r="D86" s="136">
        <v>2020</v>
      </c>
      <c r="E86" s="122">
        <v>4648</v>
      </c>
    </row>
    <row r="87" spans="1:5">
      <c r="A87" s="134"/>
      <c r="B87" s="120" t="s">
        <v>1571</v>
      </c>
      <c r="C87" s="120" t="s">
        <v>1572</v>
      </c>
      <c r="D87" s="136">
        <v>2018</v>
      </c>
      <c r="E87" s="122">
        <v>4600</v>
      </c>
    </row>
    <row r="88" spans="1:5">
      <c r="A88" s="134"/>
      <c r="B88" s="120" t="s">
        <v>293</v>
      </c>
      <c r="C88" s="120" t="s">
        <v>1673</v>
      </c>
      <c r="D88" s="136">
        <v>2020</v>
      </c>
      <c r="E88" s="122">
        <v>4570</v>
      </c>
    </row>
    <row r="89" spans="1:5">
      <c r="A89" s="134"/>
      <c r="B89" s="120" t="s">
        <v>293</v>
      </c>
      <c r="C89" s="120" t="s">
        <v>1672</v>
      </c>
      <c r="D89" s="136">
        <v>2020</v>
      </c>
      <c r="E89" s="122">
        <v>4522</v>
      </c>
    </row>
    <row r="90" spans="1:5">
      <c r="A90" s="134"/>
      <c r="B90" s="120" t="s">
        <v>292</v>
      </c>
      <c r="C90" s="120" t="s">
        <v>1671</v>
      </c>
      <c r="D90" s="136">
        <v>2020</v>
      </c>
      <c r="E90" s="122">
        <v>4496</v>
      </c>
    </row>
    <row r="91" spans="1:5">
      <c r="A91" s="134"/>
      <c r="B91" s="120" t="s">
        <v>298</v>
      </c>
      <c r="C91" s="120" t="s">
        <v>1607</v>
      </c>
      <c r="D91" s="136">
        <v>2019</v>
      </c>
      <c r="E91" s="122">
        <v>4450</v>
      </c>
    </row>
    <row r="92" spans="1:5">
      <c r="A92" s="134"/>
      <c r="B92" s="120" t="s">
        <v>1608</v>
      </c>
      <c r="C92" s="120" t="s">
        <v>1609</v>
      </c>
      <c r="D92" s="136">
        <v>2019</v>
      </c>
      <c r="E92" s="122">
        <v>4450</v>
      </c>
    </row>
    <row r="93" spans="1:5">
      <c r="A93" s="134"/>
      <c r="B93" s="120" t="s">
        <v>305</v>
      </c>
      <c r="C93" s="120" t="s">
        <v>1719</v>
      </c>
      <c r="D93" s="136">
        <v>2021</v>
      </c>
      <c r="E93" s="122">
        <v>4400</v>
      </c>
    </row>
    <row r="94" spans="1:5">
      <c r="A94" s="134"/>
      <c r="B94" s="120" t="s">
        <v>448</v>
      </c>
      <c r="C94" s="120" t="s">
        <v>1570</v>
      </c>
      <c r="D94" s="136">
        <v>2018</v>
      </c>
      <c r="E94" s="122">
        <v>4360</v>
      </c>
    </row>
    <row r="95" spans="1:5">
      <c r="A95" s="134"/>
      <c r="B95" s="120" t="s">
        <v>1717</v>
      </c>
      <c r="C95" s="120" t="s">
        <v>1718</v>
      </c>
      <c r="D95" s="136">
        <v>2021</v>
      </c>
      <c r="E95" s="122">
        <v>4308</v>
      </c>
    </row>
    <row r="96" spans="1:5">
      <c r="A96" s="134"/>
      <c r="B96" s="120" t="s">
        <v>448</v>
      </c>
      <c r="C96" s="120" t="s">
        <v>1606</v>
      </c>
      <c r="D96" s="136">
        <v>2019</v>
      </c>
      <c r="E96" s="122">
        <v>4300</v>
      </c>
    </row>
    <row r="97" spans="1:5">
      <c r="A97" s="134"/>
      <c r="B97" s="120" t="s">
        <v>303</v>
      </c>
      <c r="C97" s="120" t="s">
        <v>1569</v>
      </c>
      <c r="D97" s="136">
        <v>2018</v>
      </c>
      <c r="E97" s="122">
        <v>4237</v>
      </c>
    </row>
    <row r="98" spans="1:5">
      <c r="A98" s="134"/>
      <c r="B98" s="120" t="s">
        <v>299</v>
      </c>
      <c r="C98" s="120" t="s">
        <v>1568</v>
      </c>
      <c r="D98" s="136">
        <v>2018</v>
      </c>
      <c r="E98" s="122">
        <v>4150</v>
      </c>
    </row>
    <row r="99" spans="1:5">
      <c r="A99" s="134"/>
      <c r="B99" s="120" t="s">
        <v>301</v>
      </c>
      <c r="C99" s="120" t="s">
        <v>1670</v>
      </c>
      <c r="D99" s="136">
        <v>2020</v>
      </c>
      <c r="E99" s="122">
        <v>4100</v>
      </c>
    </row>
    <row r="100" spans="1:5">
      <c r="A100" s="134"/>
      <c r="B100" s="120" t="s">
        <v>1566</v>
      </c>
      <c r="C100" s="120" t="s">
        <v>1567</v>
      </c>
      <c r="D100" s="136">
        <v>2018</v>
      </c>
      <c r="E100" s="122">
        <v>4000</v>
      </c>
    </row>
    <row r="101" spans="1:5">
      <c r="A101" s="134"/>
      <c r="B101" s="120" t="s">
        <v>301</v>
      </c>
      <c r="C101" s="120" t="s">
        <v>1669</v>
      </c>
      <c r="D101" s="136">
        <v>2020</v>
      </c>
      <c r="E101" s="122">
        <v>4000</v>
      </c>
    </row>
    <row r="102" spans="1:5">
      <c r="A102" s="134"/>
      <c r="B102" s="120" t="s">
        <v>1604</v>
      </c>
      <c r="C102" s="120" t="s">
        <v>1605</v>
      </c>
      <c r="D102" s="136">
        <v>2019</v>
      </c>
      <c r="E102" s="122">
        <v>3990</v>
      </c>
    </row>
    <row r="103" spans="1:5">
      <c r="A103" s="134"/>
      <c r="B103" s="120" t="s">
        <v>1564</v>
      </c>
      <c r="C103" s="120" t="s">
        <v>1565</v>
      </c>
      <c r="D103" s="136">
        <v>2018</v>
      </c>
      <c r="E103" s="122">
        <v>3950</v>
      </c>
    </row>
    <row r="104" spans="1:5">
      <c r="A104" s="134"/>
      <c r="B104" s="120" t="s">
        <v>301</v>
      </c>
      <c r="C104" s="120" t="s">
        <v>1668</v>
      </c>
      <c r="D104" s="136">
        <v>2020</v>
      </c>
      <c r="E104" s="122">
        <v>3950</v>
      </c>
    </row>
    <row r="105" spans="1:5">
      <c r="A105" s="134"/>
      <c r="B105" s="120" t="s">
        <v>302</v>
      </c>
      <c r="C105" s="120" t="s">
        <v>1603</v>
      </c>
      <c r="D105" s="136">
        <v>2019</v>
      </c>
      <c r="E105" s="122">
        <v>3900</v>
      </c>
    </row>
    <row r="106" spans="1:5">
      <c r="A106" s="134"/>
      <c r="B106" s="120" t="s">
        <v>297</v>
      </c>
      <c r="C106" s="120" t="s">
        <v>1667</v>
      </c>
      <c r="D106" s="136">
        <v>2020</v>
      </c>
      <c r="E106" s="122">
        <v>3858</v>
      </c>
    </row>
    <row r="107" spans="1:5">
      <c r="A107" s="134"/>
      <c r="B107" s="120" t="s">
        <v>292</v>
      </c>
      <c r="C107" s="120" t="s">
        <v>1666</v>
      </c>
      <c r="D107" s="136">
        <v>2020</v>
      </c>
      <c r="E107" s="122">
        <v>3818</v>
      </c>
    </row>
    <row r="108" spans="1:5">
      <c r="A108" s="134"/>
      <c r="B108" s="120" t="s">
        <v>1581</v>
      </c>
      <c r="C108" s="120" t="s">
        <v>1602</v>
      </c>
      <c r="D108" s="136">
        <v>2019</v>
      </c>
      <c r="E108" s="122">
        <v>3790</v>
      </c>
    </row>
    <row r="109" spans="1:5">
      <c r="A109" s="134"/>
      <c r="B109" s="120" t="s">
        <v>448</v>
      </c>
      <c r="C109" s="120" t="s">
        <v>1563</v>
      </c>
      <c r="D109" s="136">
        <v>2018</v>
      </c>
      <c r="E109" s="122">
        <v>3727</v>
      </c>
    </row>
    <row r="110" spans="1:5">
      <c r="A110" s="134"/>
      <c r="B110" s="120" t="s">
        <v>292</v>
      </c>
      <c r="C110" s="120" t="s">
        <v>1665</v>
      </c>
      <c r="D110" s="136">
        <v>2020</v>
      </c>
      <c r="E110" s="122">
        <v>3679</v>
      </c>
    </row>
    <row r="111" spans="1:5">
      <c r="A111" s="134"/>
      <c r="B111" s="120" t="s">
        <v>285</v>
      </c>
      <c r="C111" s="120" t="s">
        <v>1738</v>
      </c>
      <c r="D111" s="136">
        <v>2019</v>
      </c>
      <c r="E111" s="122">
        <v>3541.6439999999998</v>
      </c>
    </row>
    <row r="112" spans="1:5">
      <c r="A112" s="134"/>
      <c r="B112" s="120" t="s">
        <v>258</v>
      </c>
      <c r="C112" s="120" t="s">
        <v>1601</v>
      </c>
      <c r="D112" s="136">
        <v>2019</v>
      </c>
      <c r="E112" s="122">
        <v>3520</v>
      </c>
    </row>
    <row r="113" spans="1:5">
      <c r="A113" s="134"/>
      <c r="B113" s="120" t="s">
        <v>1561</v>
      </c>
      <c r="C113" s="120" t="s">
        <v>1562</v>
      </c>
      <c r="D113" s="136">
        <v>2018</v>
      </c>
      <c r="E113" s="122">
        <v>3500</v>
      </c>
    </row>
    <row r="114" spans="1:5">
      <c r="A114" s="134"/>
      <c r="B114" s="120" t="s">
        <v>301</v>
      </c>
      <c r="C114" s="120" t="s">
        <v>1664</v>
      </c>
      <c r="D114" s="136">
        <v>2020</v>
      </c>
      <c r="E114" s="122">
        <v>3480</v>
      </c>
    </row>
    <row r="115" spans="1:5">
      <c r="A115" s="134"/>
      <c r="B115" s="120" t="s">
        <v>299</v>
      </c>
      <c r="C115" s="120" t="s">
        <v>1600</v>
      </c>
      <c r="D115" s="136">
        <v>2019</v>
      </c>
      <c r="E115" s="122">
        <v>3450</v>
      </c>
    </row>
    <row r="116" spans="1:5">
      <c r="A116" s="134"/>
      <c r="B116" s="120" t="s">
        <v>302</v>
      </c>
      <c r="C116" s="120" t="s">
        <v>1560</v>
      </c>
      <c r="D116" s="136">
        <v>2018</v>
      </c>
      <c r="E116" s="122">
        <v>3400</v>
      </c>
    </row>
    <row r="117" spans="1:5">
      <c r="A117" s="134"/>
      <c r="B117" s="120" t="s">
        <v>1558</v>
      </c>
      <c r="C117" s="120" t="s">
        <v>1559</v>
      </c>
      <c r="D117" s="136">
        <v>2018</v>
      </c>
      <c r="E117" s="122">
        <v>3362</v>
      </c>
    </row>
    <row r="118" spans="1:5">
      <c r="A118" s="134"/>
      <c r="B118" s="120" t="s">
        <v>304</v>
      </c>
      <c r="C118" s="120" t="s">
        <v>1557</v>
      </c>
      <c r="D118" s="136">
        <v>2018</v>
      </c>
      <c r="E118" s="122">
        <v>3339</v>
      </c>
    </row>
    <row r="119" spans="1:5">
      <c r="A119" s="134"/>
      <c r="B119" s="120" t="s">
        <v>1555</v>
      </c>
      <c r="C119" s="120" t="s">
        <v>1556</v>
      </c>
      <c r="D119" s="136">
        <v>2018</v>
      </c>
      <c r="E119" s="122">
        <v>3300</v>
      </c>
    </row>
    <row r="120" spans="1:5">
      <c r="A120" s="134"/>
      <c r="B120" s="120" t="s">
        <v>1598</v>
      </c>
      <c r="C120" s="120" t="s">
        <v>1599</v>
      </c>
      <c r="D120" s="136">
        <v>2019</v>
      </c>
      <c r="E120" s="122">
        <v>3296</v>
      </c>
    </row>
    <row r="121" spans="1:5">
      <c r="A121" s="134"/>
      <c r="B121" s="120" t="s">
        <v>298</v>
      </c>
      <c r="C121" s="120" t="s">
        <v>1554</v>
      </c>
      <c r="D121" s="136">
        <v>2018</v>
      </c>
      <c r="E121" s="122">
        <v>3250</v>
      </c>
    </row>
    <row r="122" spans="1:5">
      <c r="A122" s="134"/>
      <c r="B122" s="120" t="s">
        <v>350</v>
      </c>
      <c r="C122" s="120" t="s">
        <v>1739</v>
      </c>
      <c r="D122" s="136">
        <v>2018</v>
      </c>
      <c r="E122" s="122">
        <v>3244.2820000000002</v>
      </c>
    </row>
    <row r="123" spans="1:5">
      <c r="A123" s="134"/>
      <c r="B123" s="120" t="s">
        <v>1548</v>
      </c>
      <c r="C123" s="120" t="s">
        <v>1553</v>
      </c>
      <c r="D123" s="136">
        <v>2018</v>
      </c>
      <c r="E123" s="122">
        <v>3200</v>
      </c>
    </row>
    <row r="124" spans="1:5">
      <c r="A124" s="134"/>
      <c r="B124" s="120" t="s">
        <v>297</v>
      </c>
      <c r="C124" s="120" t="s">
        <v>1552</v>
      </c>
      <c r="D124" s="136">
        <v>2018</v>
      </c>
      <c r="E124" s="122">
        <v>3150</v>
      </c>
    </row>
    <row r="125" spans="1:5">
      <c r="A125" s="134"/>
      <c r="B125" s="120" t="s">
        <v>1660</v>
      </c>
      <c r="C125" s="120" t="s">
        <v>1661</v>
      </c>
      <c r="D125" s="136">
        <v>2020</v>
      </c>
      <c r="E125" s="122">
        <v>3100</v>
      </c>
    </row>
    <row r="126" spans="1:5">
      <c r="A126" s="134"/>
      <c r="B126" s="120" t="s">
        <v>1662</v>
      </c>
      <c r="C126" s="120" t="s">
        <v>1663</v>
      </c>
      <c r="D126" s="136">
        <v>2020</v>
      </c>
      <c r="E126" s="122">
        <v>3100</v>
      </c>
    </row>
    <row r="127" spans="1:5">
      <c r="A127" s="134"/>
      <c r="B127" s="120" t="s">
        <v>294</v>
      </c>
      <c r="C127" s="120" t="s">
        <v>1597</v>
      </c>
      <c r="D127" s="136">
        <v>2019</v>
      </c>
      <c r="E127" s="122">
        <v>3013</v>
      </c>
    </row>
    <row r="128" spans="1:5">
      <c r="A128" s="134"/>
      <c r="B128" s="120" t="s">
        <v>448</v>
      </c>
      <c r="C128" s="120" t="s">
        <v>1658</v>
      </c>
      <c r="D128" s="136">
        <v>2020</v>
      </c>
      <c r="E128" s="122">
        <v>3000</v>
      </c>
    </row>
    <row r="129" spans="1:5">
      <c r="A129" s="134"/>
      <c r="B129" s="120" t="s">
        <v>301</v>
      </c>
      <c r="C129" s="120" t="s">
        <v>1659</v>
      </c>
      <c r="D129" s="136">
        <v>2020</v>
      </c>
      <c r="E129" s="122">
        <v>3000</v>
      </c>
    </row>
    <row r="130" spans="1:5">
      <c r="A130" s="134"/>
      <c r="B130" s="120" t="s">
        <v>302</v>
      </c>
      <c r="C130" s="120" t="s">
        <v>1716</v>
      </c>
      <c r="D130" s="136">
        <v>2021</v>
      </c>
      <c r="E130" s="122">
        <v>3000</v>
      </c>
    </row>
    <row r="131" spans="1:5">
      <c r="A131" s="134"/>
      <c r="B131" s="120" t="s">
        <v>1550</v>
      </c>
      <c r="C131" s="120" t="s">
        <v>1551</v>
      </c>
      <c r="D131" s="136">
        <v>2018</v>
      </c>
      <c r="E131" s="122">
        <v>2990</v>
      </c>
    </row>
    <row r="132" spans="1:5">
      <c r="A132" s="134"/>
      <c r="B132" s="120" t="s">
        <v>1548</v>
      </c>
      <c r="C132" s="120" t="s">
        <v>1549</v>
      </c>
      <c r="D132" s="136">
        <v>2018</v>
      </c>
      <c r="E132" s="122">
        <v>2900</v>
      </c>
    </row>
    <row r="133" spans="1:5">
      <c r="A133" s="134"/>
      <c r="B133" s="120" t="s">
        <v>292</v>
      </c>
      <c r="C133" s="120" t="s">
        <v>1657</v>
      </c>
      <c r="D133" s="136">
        <v>2020</v>
      </c>
      <c r="E133" s="122">
        <v>2809</v>
      </c>
    </row>
    <row r="134" spans="1:5">
      <c r="A134" s="134"/>
      <c r="B134" s="120" t="s">
        <v>1529</v>
      </c>
      <c r="C134" s="120" t="s">
        <v>1547</v>
      </c>
      <c r="D134" s="136">
        <v>2018</v>
      </c>
      <c r="E134" s="122">
        <v>2750</v>
      </c>
    </row>
    <row r="135" spans="1:5">
      <c r="A135" s="134"/>
      <c r="B135" s="120" t="s">
        <v>293</v>
      </c>
      <c r="C135" s="120" t="s">
        <v>1656</v>
      </c>
      <c r="D135" s="136">
        <v>2020</v>
      </c>
      <c r="E135" s="122">
        <v>2700</v>
      </c>
    </row>
    <row r="136" spans="1:5">
      <c r="A136" s="134"/>
      <c r="B136" s="120" t="s">
        <v>297</v>
      </c>
      <c r="C136" s="120" t="s">
        <v>1655</v>
      </c>
      <c r="D136" s="136">
        <v>2020</v>
      </c>
      <c r="E136" s="122">
        <v>2689</v>
      </c>
    </row>
    <row r="137" spans="1:5">
      <c r="A137" s="134"/>
      <c r="B137" s="120" t="s">
        <v>299</v>
      </c>
      <c r="C137" s="120" t="s">
        <v>1546</v>
      </c>
      <c r="D137" s="136">
        <v>2018</v>
      </c>
      <c r="E137" s="122">
        <v>2650</v>
      </c>
    </row>
    <row r="138" spans="1:5">
      <c r="A138" s="134"/>
      <c r="B138" s="120" t="s">
        <v>301</v>
      </c>
      <c r="C138" s="120" t="s">
        <v>1740</v>
      </c>
      <c r="D138" s="136">
        <v>2018</v>
      </c>
      <c r="E138" s="122">
        <v>2609.8470000000002</v>
      </c>
    </row>
    <row r="139" spans="1:5">
      <c r="A139" s="134"/>
      <c r="B139" s="120" t="s">
        <v>1542</v>
      </c>
      <c r="C139" s="120" t="s">
        <v>1545</v>
      </c>
      <c r="D139" s="136">
        <v>2018</v>
      </c>
      <c r="E139" s="122">
        <v>2550</v>
      </c>
    </row>
    <row r="140" spans="1:5">
      <c r="A140" s="134"/>
      <c r="B140" s="120" t="s">
        <v>302</v>
      </c>
      <c r="C140" s="120" t="s">
        <v>1596</v>
      </c>
      <c r="D140" s="136">
        <v>2019</v>
      </c>
      <c r="E140" s="122">
        <v>2500</v>
      </c>
    </row>
    <row r="141" spans="1:5">
      <c r="A141" s="134"/>
      <c r="B141" s="120" t="s">
        <v>1593</v>
      </c>
      <c r="C141" s="120" t="s">
        <v>1594</v>
      </c>
      <c r="D141" s="136">
        <v>2019</v>
      </c>
      <c r="E141" s="122">
        <v>2450</v>
      </c>
    </row>
    <row r="142" spans="1:5">
      <c r="A142" s="134"/>
      <c r="B142" s="120" t="s">
        <v>302</v>
      </c>
      <c r="C142" s="120" t="s">
        <v>1595</v>
      </c>
      <c r="D142" s="136">
        <v>2019</v>
      </c>
      <c r="E142" s="122">
        <v>2450</v>
      </c>
    </row>
    <row r="143" spans="1:5">
      <c r="A143" s="134"/>
      <c r="B143" s="120" t="s">
        <v>307</v>
      </c>
      <c r="C143" s="120" t="s">
        <v>1654</v>
      </c>
      <c r="D143" s="136">
        <v>2020</v>
      </c>
      <c r="E143" s="122">
        <v>2449</v>
      </c>
    </row>
    <row r="144" spans="1:5">
      <c r="A144" s="134"/>
      <c r="B144" s="120" t="s">
        <v>292</v>
      </c>
      <c r="C144" s="120" t="s">
        <v>1653</v>
      </c>
      <c r="D144" s="136">
        <v>2020</v>
      </c>
      <c r="E144" s="122">
        <v>2407</v>
      </c>
    </row>
    <row r="145" spans="1:5">
      <c r="A145" s="134"/>
      <c r="B145" s="120" t="s">
        <v>1591</v>
      </c>
      <c r="C145" s="120" t="s">
        <v>1592</v>
      </c>
      <c r="D145" s="136">
        <v>2019</v>
      </c>
      <c r="E145" s="122">
        <v>2394</v>
      </c>
    </row>
    <row r="146" spans="1:5">
      <c r="A146" s="134"/>
      <c r="B146" s="120" t="s">
        <v>1619</v>
      </c>
      <c r="C146" s="120" t="s">
        <v>1741</v>
      </c>
      <c r="D146" s="136">
        <v>2023</v>
      </c>
      <c r="E146" s="122">
        <v>2224.1860000000001</v>
      </c>
    </row>
    <row r="147" spans="1:5">
      <c r="A147" s="134"/>
      <c r="B147" s="120" t="s">
        <v>304</v>
      </c>
      <c r="C147" s="120" t="s">
        <v>1544</v>
      </c>
      <c r="D147" s="136">
        <v>2018</v>
      </c>
      <c r="E147" s="122">
        <v>2223</v>
      </c>
    </row>
    <row r="148" spans="1:5">
      <c r="A148" s="134"/>
      <c r="B148" s="120" t="s">
        <v>1651</v>
      </c>
      <c r="C148" s="120" t="s">
        <v>1652</v>
      </c>
      <c r="D148" s="136">
        <v>2020</v>
      </c>
      <c r="E148" s="122">
        <v>2100</v>
      </c>
    </row>
    <row r="149" spans="1:5">
      <c r="A149" s="134"/>
      <c r="B149" s="120" t="s">
        <v>292</v>
      </c>
      <c r="C149" s="120" t="s">
        <v>1742</v>
      </c>
      <c r="D149" s="136">
        <v>2018</v>
      </c>
      <c r="E149" s="122">
        <v>2015.3979999999999</v>
      </c>
    </row>
    <row r="150" spans="1:5">
      <c r="A150" s="134"/>
      <c r="B150" s="120" t="s">
        <v>1743</v>
      </c>
      <c r="C150" s="120" t="s">
        <v>1744</v>
      </c>
      <c r="D150" s="136">
        <v>2019</v>
      </c>
      <c r="E150" s="122">
        <v>1962.576</v>
      </c>
    </row>
    <row r="151" spans="1:5">
      <c r="A151" s="134"/>
      <c r="B151" s="120" t="s">
        <v>1542</v>
      </c>
      <c r="C151" s="120" t="s">
        <v>1543</v>
      </c>
      <c r="D151" s="136">
        <v>2018</v>
      </c>
      <c r="E151" s="122">
        <v>1942</v>
      </c>
    </row>
    <row r="152" spans="1:5">
      <c r="A152" s="134"/>
      <c r="B152" s="120" t="s">
        <v>464</v>
      </c>
      <c r="C152" s="120" t="s">
        <v>1650</v>
      </c>
      <c r="D152" s="136">
        <v>2020</v>
      </c>
      <c r="E152" s="122">
        <v>1933</v>
      </c>
    </row>
    <row r="153" spans="1:5">
      <c r="A153" s="134"/>
      <c r="B153" s="120" t="s">
        <v>1745</v>
      </c>
      <c r="C153" s="120" t="s">
        <v>1746</v>
      </c>
      <c r="D153" s="136">
        <v>2020</v>
      </c>
      <c r="E153" s="122">
        <v>1905.5940000000001</v>
      </c>
    </row>
    <row r="154" spans="1:5">
      <c r="A154" s="134"/>
      <c r="B154" s="120" t="s">
        <v>417</v>
      </c>
      <c r="C154" s="120" t="s">
        <v>1590</v>
      </c>
      <c r="D154" s="136">
        <v>2019</v>
      </c>
      <c r="E154" s="122">
        <v>1870</v>
      </c>
    </row>
    <row r="155" spans="1:5">
      <c r="A155" s="134"/>
      <c r="B155" s="120" t="s">
        <v>1747</v>
      </c>
      <c r="C155" s="120" t="s">
        <v>1748</v>
      </c>
      <c r="D155" s="136">
        <v>2018</v>
      </c>
      <c r="E155" s="122">
        <v>1863.0650000000001</v>
      </c>
    </row>
    <row r="156" spans="1:5">
      <c r="A156" s="134"/>
      <c r="B156" s="120" t="s">
        <v>1749</v>
      </c>
      <c r="C156" s="120" t="s">
        <v>1750</v>
      </c>
      <c r="D156" s="136">
        <v>2018</v>
      </c>
      <c r="E156" s="122">
        <v>1813.6030000000001</v>
      </c>
    </row>
    <row r="157" spans="1:5">
      <c r="A157" s="134"/>
      <c r="B157" s="120" t="s">
        <v>1586</v>
      </c>
      <c r="C157" s="120" t="s">
        <v>1587</v>
      </c>
      <c r="D157" s="136">
        <v>2019</v>
      </c>
      <c r="E157" s="122">
        <v>1800</v>
      </c>
    </row>
    <row r="158" spans="1:5">
      <c r="A158" s="134"/>
      <c r="B158" s="120" t="s">
        <v>1588</v>
      </c>
      <c r="C158" s="120" t="s">
        <v>1589</v>
      </c>
      <c r="D158" s="136">
        <v>2019</v>
      </c>
      <c r="E158" s="122">
        <v>1800</v>
      </c>
    </row>
    <row r="159" spans="1:5">
      <c r="A159" s="134"/>
      <c r="B159" s="120" t="s">
        <v>1751</v>
      </c>
      <c r="C159" s="120" t="s">
        <v>1752</v>
      </c>
      <c r="D159" s="136">
        <v>2020</v>
      </c>
      <c r="E159" s="122">
        <v>1714.568</v>
      </c>
    </row>
    <row r="160" spans="1:5">
      <c r="A160" s="134"/>
      <c r="B160" s="120" t="s">
        <v>1529</v>
      </c>
      <c r="C160" s="120" t="s">
        <v>1541</v>
      </c>
      <c r="D160" s="136">
        <v>2018</v>
      </c>
      <c r="E160" s="122">
        <v>1700</v>
      </c>
    </row>
    <row r="161" spans="1:5">
      <c r="A161" s="134"/>
      <c r="B161" s="120" t="s">
        <v>1584</v>
      </c>
      <c r="C161" s="120" t="s">
        <v>1585</v>
      </c>
      <c r="D161" s="136">
        <v>2019</v>
      </c>
      <c r="E161" s="122">
        <v>1693</v>
      </c>
    </row>
    <row r="162" spans="1:5">
      <c r="A162" s="134"/>
      <c r="B162" s="120" t="s">
        <v>1753</v>
      </c>
      <c r="C162" s="120" t="s">
        <v>1754</v>
      </c>
      <c r="D162" s="136">
        <v>2020</v>
      </c>
      <c r="E162" s="122">
        <v>1666.818</v>
      </c>
    </row>
    <row r="163" spans="1:5">
      <c r="A163" s="134"/>
      <c r="B163" s="120" t="s">
        <v>1678</v>
      </c>
      <c r="C163" s="120" t="s">
        <v>1715</v>
      </c>
      <c r="D163" s="136">
        <v>2021</v>
      </c>
      <c r="E163" s="122">
        <v>1645</v>
      </c>
    </row>
    <row r="164" spans="1:5">
      <c r="A164" s="134"/>
      <c r="B164" s="120" t="s">
        <v>1619</v>
      </c>
      <c r="C164" s="120" t="s">
        <v>1755</v>
      </c>
      <c r="D164" s="136">
        <v>2019</v>
      </c>
      <c r="E164" s="122">
        <v>1611.7190000000001</v>
      </c>
    </row>
    <row r="165" spans="1:5">
      <c r="A165" s="134"/>
      <c r="B165" s="120" t="s">
        <v>292</v>
      </c>
      <c r="C165" s="120" t="s">
        <v>1583</v>
      </c>
      <c r="D165" s="136">
        <v>2019</v>
      </c>
      <c r="E165" s="122">
        <v>1594</v>
      </c>
    </row>
    <row r="166" spans="1:5">
      <c r="A166" s="134"/>
      <c r="B166" s="120" t="s">
        <v>1756</v>
      </c>
      <c r="C166" s="120" t="s">
        <v>1757</v>
      </c>
      <c r="D166" s="136">
        <v>2019</v>
      </c>
      <c r="E166" s="122">
        <v>1590.258</v>
      </c>
    </row>
    <row r="167" spans="1:5">
      <c r="A167" s="134"/>
      <c r="B167" s="120" t="s">
        <v>285</v>
      </c>
      <c r="C167" s="120" t="s">
        <v>1758</v>
      </c>
      <c r="D167" s="136">
        <v>2018</v>
      </c>
      <c r="E167" s="122">
        <v>1584.2339999999999</v>
      </c>
    </row>
    <row r="168" spans="1:5">
      <c r="A168" s="134"/>
      <c r="B168" s="120" t="s">
        <v>1759</v>
      </c>
      <c r="C168" s="120" t="s">
        <v>1760</v>
      </c>
      <c r="D168" s="136">
        <v>2018</v>
      </c>
      <c r="E168" s="122">
        <v>1455.057</v>
      </c>
    </row>
    <row r="169" spans="1:5">
      <c r="A169" s="134"/>
      <c r="B169" s="120" t="s">
        <v>289</v>
      </c>
      <c r="C169" s="120" t="s">
        <v>1540</v>
      </c>
      <c r="D169" s="136">
        <v>2018</v>
      </c>
      <c r="E169" s="122">
        <v>1400</v>
      </c>
    </row>
    <row r="170" spans="1:5">
      <c r="A170" s="134"/>
      <c r="B170" s="120" t="s">
        <v>1537</v>
      </c>
      <c r="C170" s="120" t="s">
        <v>1539</v>
      </c>
      <c r="D170" s="136">
        <v>2018</v>
      </c>
      <c r="E170" s="122">
        <v>1386</v>
      </c>
    </row>
    <row r="171" spans="1:5">
      <c r="A171" s="134"/>
      <c r="B171" s="120" t="s">
        <v>1537</v>
      </c>
      <c r="C171" s="120" t="s">
        <v>1538</v>
      </c>
      <c r="D171" s="136">
        <v>2018</v>
      </c>
      <c r="E171" s="122">
        <v>1246</v>
      </c>
    </row>
    <row r="172" spans="1:5">
      <c r="A172" s="134"/>
      <c r="B172" s="118" t="s">
        <v>295</v>
      </c>
      <c r="C172" s="118" t="s">
        <v>1536</v>
      </c>
      <c r="D172" s="130">
        <v>2018</v>
      </c>
      <c r="E172" s="121">
        <v>1240</v>
      </c>
    </row>
    <row r="173" spans="1:5">
      <c r="A173" s="134"/>
      <c r="B173" s="120" t="s">
        <v>293</v>
      </c>
      <c r="C173" s="120" t="s">
        <v>1761</v>
      </c>
      <c r="D173" s="136">
        <v>2018</v>
      </c>
      <c r="E173" s="122">
        <v>1232.992</v>
      </c>
    </row>
    <row r="174" spans="1:5">
      <c r="A174" s="134"/>
      <c r="B174" s="120" t="s">
        <v>1581</v>
      </c>
      <c r="C174" s="120" t="s">
        <v>1582</v>
      </c>
      <c r="D174" s="136">
        <v>2019</v>
      </c>
      <c r="E174" s="122">
        <v>1208</v>
      </c>
    </row>
    <row r="175" spans="1:5">
      <c r="A175" s="134"/>
      <c r="B175" s="118" t="s">
        <v>1534</v>
      </c>
      <c r="C175" s="118" t="s">
        <v>1535</v>
      </c>
      <c r="D175" s="130">
        <v>2018</v>
      </c>
      <c r="E175" s="121">
        <v>1206</v>
      </c>
    </row>
    <row r="176" spans="1:5">
      <c r="A176" s="134"/>
      <c r="B176" s="120" t="s">
        <v>1644</v>
      </c>
      <c r="C176" s="120" t="s">
        <v>1645</v>
      </c>
      <c r="D176" s="136">
        <v>2020</v>
      </c>
      <c r="E176" s="122">
        <v>1200</v>
      </c>
    </row>
    <row r="177" spans="1:5">
      <c r="A177" s="134"/>
      <c r="B177" s="120" t="s">
        <v>1646</v>
      </c>
      <c r="C177" s="120" t="s">
        <v>1647</v>
      </c>
      <c r="D177" s="136">
        <v>2020</v>
      </c>
      <c r="E177" s="122">
        <v>1200</v>
      </c>
    </row>
    <row r="178" spans="1:5">
      <c r="A178" s="134"/>
      <c r="B178" s="120" t="s">
        <v>1648</v>
      </c>
      <c r="C178" s="120" t="s">
        <v>1649</v>
      </c>
      <c r="D178" s="136">
        <v>2020</v>
      </c>
      <c r="E178" s="122">
        <v>1200</v>
      </c>
    </row>
    <row r="179" spans="1:5">
      <c r="A179" s="134"/>
      <c r="B179" s="120" t="s">
        <v>1762</v>
      </c>
      <c r="C179" s="120" t="s">
        <v>1763</v>
      </c>
      <c r="D179" s="136">
        <v>2018</v>
      </c>
      <c r="E179" s="122">
        <v>1165.4259999999999</v>
      </c>
    </row>
    <row r="180" spans="1:5">
      <c r="A180" s="134"/>
      <c r="B180" s="118" t="s">
        <v>295</v>
      </c>
      <c r="C180" s="118" t="s">
        <v>1533</v>
      </c>
      <c r="D180" s="130">
        <v>2018</v>
      </c>
      <c r="E180" s="121">
        <v>1100</v>
      </c>
    </row>
    <row r="181" spans="1:5">
      <c r="A181" s="134"/>
      <c r="B181" s="118" t="s">
        <v>1531</v>
      </c>
      <c r="C181" s="118" t="s">
        <v>1532</v>
      </c>
      <c r="D181" s="130">
        <v>2018</v>
      </c>
      <c r="E181" s="121">
        <v>1072</v>
      </c>
    </row>
    <row r="182" spans="1:5">
      <c r="A182" s="134"/>
      <c r="B182" s="120" t="s">
        <v>1764</v>
      </c>
      <c r="C182" s="120" t="s">
        <v>1765</v>
      </c>
      <c r="D182" s="136">
        <v>2018</v>
      </c>
      <c r="E182" s="122">
        <v>1052.979</v>
      </c>
    </row>
    <row r="183" spans="1:5">
      <c r="A183" s="134"/>
      <c r="B183" s="120" t="s">
        <v>301</v>
      </c>
      <c r="C183" s="120" t="s">
        <v>1766</v>
      </c>
      <c r="D183" s="136">
        <v>2018</v>
      </c>
      <c r="E183" s="122">
        <v>1051.1310000000001</v>
      </c>
    </row>
    <row r="184" spans="1:5">
      <c r="A184" s="134"/>
      <c r="B184" s="118" t="s">
        <v>1529</v>
      </c>
      <c r="C184" s="118" t="s">
        <v>1530</v>
      </c>
      <c r="D184" s="130">
        <v>2018</v>
      </c>
      <c r="E184" s="121">
        <v>1050</v>
      </c>
    </row>
    <row r="187" spans="1:5">
      <c r="B187" s="128" t="s">
        <v>229</v>
      </c>
    </row>
    <row r="188" spans="1:5">
      <c r="B188" s="129" t="s">
        <v>1768</v>
      </c>
    </row>
  </sheetData>
  <sortState ref="A4:E184">
    <sortCondition descending="1" ref="A4"/>
  </sortState>
  <pageMargins left="0.7" right="0.7" top="0.78740157499999996" bottom="0.78740157499999996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R104"/>
  <sheetViews>
    <sheetView showGridLines="0" zoomScale="70" zoomScaleNormal="70" workbookViewId="0">
      <selection activeCell="D35" sqref="D35"/>
    </sheetView>
  </sheetViews>
  <sheetFormatPr defaultRowHeight="12.75"/>
  <cols>
    <col min="1" max="1" width="9.140625" style="4"/>
    <col min="2" max="2" width="35.85546875" style="4" customWidth="1"/>
    <col min="3" max="15" width="13.85546875" style="4" customWidth="1"/>
    <col min="16" max="16384" width="9.140625" style="4"/>
  </cols>
  <sheetData>
    <row r="1" spans="2:18" ht="15" customHeight="1"/>
    <row r="2" spans="2:18" ht="15" customHeight="1">
      <c r="B2" s="18" t="s">
        <v>1399</v>
      </c>
    </row>
    <row r="3" spans="2:18" ht="15" customHeight="1">
      <c r="B3" s="398" t="s">
        <v>17</v>
      </c>
      <c r="C3" s="390" t="s">
        <v>208</v>
      </c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2"/>
    </row>
    <row r="4" spans="2:18" ht="26.25" thickBot="1">
      <c r="B4" s="405"/>
      <c r="C4" s="150" t="s">
        <v>70</v>
      </c>
      <c r="D4" s="150" t="s">
        <v>71</v>
      </c>
      <c r="E4" s="150" t="s">
        <v>16</v>
      </c>
      <c r="F4" s="150" t="s">
        <v>72</v>
      </c>
      <c r="G4" s="150" t="s">
        <v>15</v>
      </c>
      <c r="H4" s="150" t="s">
        <v>46</v>
      </c>
      <c r="I4" s="150" t="s">
        <v>73</v>
      </c>
      <c r="J4" s="150" t="s">
        <v>7</v>
      </c>
      <c r="K4" s="150" t="s">
        <v>74</v>
      </c>
      <c r="L4" s="150" t="s">
        <v>153</v>
      </c>
      <c r="M4" s="150" t="s">
        <v>76</v>
      </c>
      <c r="N4" s="150" t="s">
        <v>77</v>
      </c>
      <c r="O4" s="322" t="s">
        <v>3</v>
      </c>
    </row>
    <row r="5" spans="2:18" ht="15" customHeight="1" thickTop="1">
      <c r="B5" s="313" t="s">
        <v>284</v>
      </c>
      <c r="C5" s="317">
        <v>4194.6000000000004</v>
      </c>
      <c r="D5" s="317">
        <v>480477.82</v>
      </c>
      <c r="E5" s="317">
        <v>1379203.5484170001</v>
      </c>
      <c r="F5" s="317">
        <v>33489.006000000001</v>
      </c>
      <c r="G5" s="317">
        <v>25658.319999999996</v>
      </c>
      <c r="H5" s="317">
        <v>195643.75</v>
      </c>
      <c r="I5" s="317">
        <v>0</v>
      </c>
      <c r="J5" s="317">
        <v>235943.54299999998</v>
      </c>
      <c r="K5" s="317">
        <v>13990.4</v>
      </c>
      <c r="L5" s="317">
        <v>0</v>
      </c>
      <c r="M5" s="317">
        <v>176.11100000000002</v>
      </c>
      <c r="N5" s="317">
        <v>0</v>
      </c>
      <c r="O5" s="323">
        <f t="shared" ref="O5:O30" si="0">SUM(C5:N5)</f>
        <v>2368777.0984170004</v>
      </c>
      <c r="Q5" s="134"/>
    </row>
    <row r="6" spans="2:18" ht="15" customHeight="1">
      <c r="B6" s="313" t="s">
        <v>285</v>
      </c>
      <c r="C6" s="246">
        <v>339668.53200000001</v>
      </c>
      <c r="D6" s="246">
        <v>389153.54000000004</v>
      </c>
      <c r="E6" s="246">
        <v>1907363.9991456</v>
      </c>
      <c r="F6" s="246">
        <v>5683.38</v>
      </c>
      <c r="G6" s="246">
        <v>17675.985999999997</v>
      </c>
      <c r="H6" s="246">
        <v>117458.2</v>
      </c>
      <c r="I6" s="246">
        <v>4312</v>
      </c>
      <c r="J6" s="246">
        <v>45736.205199999997</v>
      </c>
      <c r="K6" s="246">
        <v>0</v>
      </c>
      <c r="L6" s="246">
        <v>0</v>
      </c>
      <c r="M6" s="246">
        <v>568931.73400000005</v>
      </c>
      <c r="N6" s="246">
        <v>0</v>
      </c>
      <c r="O6" s="232">
        <f t="shared" si="0"/>
        <v>3395983.5763456007</v>
      </c>
      <c r="Q6" s="134"/>
      <c r="R6" s="117"/>
    </row>
    <row r="7" spans="2:18">
      <c r="B7" s="313" t="s">
        <v>1644</v>
      </c>
      <c r="C7" s="246">
        <v>2227.62</v>
      </c>
      <c r="D7" s="246">
        <v>231927</v>
      </c>
      <c r="E7" s="246">
        <v>1431051.7103946002</v>
      </c>
      <c r="F7" s="246">
        <v>18073.458750000002</v>
      </c>
      <c r="G7" s="246">
        <v>3059.5</v>
      </c>
      <c r="H7" s="246">
        <v>89479.38</v>
      </c>
      <c r="I7" s="246">
        <v>0</v>
      </c>
      <c r="J7" s="246">
        <v>0</v>
      </c>
      <c r="K7" s="246">
        <v>0</v>
      </c>
      <c r="L7" s="246">
        <v>0</v>
      </c>
      <c r="M7" s="246">
        <v>275.96288000000004</v>
      </c>
      <c r="N7" s="246">
        <v>2822.7449999999999</v>
      </c>
      <c r="O7" s="232">
        <f t="shared" si="0"/>
        <v>1778917.3770246003</v>
      </c>
      <c r="Q7" s="134"/>
      <c r="R7" s="117"/>
    </row>
    <row r="8" spans="2:18" ht="15" customHeight="1">
      <c r="B8" s="313" t="s">
        <v>287</v>
      </c>
      <c r="C8" s="246">
        <v>719</v>
      </c>
      <c r="D8" s="246">
        <v>801245.87199999986</v>
      </c>
      <c r="E8" s="246">
        <v>712520.0163594</v>
      </c>
      <c r="F8" s="246">
        <v>3522.6</v>
      </c>
      <c r="G8" s="246">
        <v>308</v>
      </c>
      <c r="H8" s="246">
        <v>674217.75</v>
      </c>
      <c r="I8" s="246">
        <v>0</v>
      </c>
      <c r="J8" s="246">
        <v>21981.918000000001</v>
      </c>
      <c r="K8" s="246">
        <v>0</v>
      </c>
      <c r="L8" s="246">
        <v>0</v>
      </c>
      <c r="M8" s="246">
        <v>132.67599999999999</v>
      </c>
      <c r="N8" s="246">
        <v>0</v>
      </c>
      <c r="O8" s="232">
        <f t="shared" si="0"/>
        <v>2214647.8323594001</v>
      </c>
      <c r="Q8" s="134"/>
      <c r="R8" s="117"/>
    </row>
    <row r="9" spans="2:18" ht="15" customHeight="1">
      <c r="B9" s="313" t="s">
        <v>288</v>
      </c>
      <c r="C9" s="246">
        <v>2242</v>
      </c>
      <c r="D9" s="246">
        <v>461720.9</v>
      </c>
      <c r="E9" s="246">
        <v>1477863.4944275999</v>
      </c>
      <c r="F9" s="246">
        <v>36658.186000000002</v>
      </c>
      <c r="G9" s="246">
        <v>39913.839459999996</v>
      </c>
      <c r="H9" s="246">
        <v>199743.6672</v>
      </c>
      <c r="I9" s="246">
        <v>0</v>
      </c>
      <c r="J9" s="246">
        <v>177869.20499999999</v>
      </c>
      <c r="K9" s="246">
        <v>0</v>
      </c>
      <c r="L9" s="246">
        <v>0</v>
      </c>
      <c r="M9" s="246">
        <v>2758.0725999999995</v>
      </c>
      <c r="N9" s="246">
        <v>31559</v>
      </c>
      <c r="O9" s="232">
        <f t="shared" si="0"/>
        <v>2430328.3646875997</v>
      </c>
      <c r="Q9" s="134"/>
      <c r="R9" s="117"/>
    </row>
    <row r="10" spans="2:18" ht="15" customHeight="1">
      <c r="B10" s="313" t="s">
        <v>289</v>
      </c>
      <c r="C10" s="246">
        <v>686</v>
      </c>
      <c r="D10" s="246">
        <v>137467</v>
      </c>
      <c r="E10" s="246">
        <v>323757.41213160002</v>
      </c>
      <c r="F10" s="246">
        <v>2459</v>
      </c>
      <c r="G10" s="246">
        <v>1231.0881999999999</v>
      </c>
      <c r="H10" s="246">
        <v>35484.400000000001</v>
      </c>
      <c r="I10" s="246">
        <v>0</v>
      </c>
      <c r="J10" s="246">
        <v>20387</v>
      </c>
      <c r="K10" s="246">
        <v>0</v>
      </c>
      <c r="L10" s="246">
        <v>0</v>
      </c>
      <c r="M10" s="246">
        <v>0</v>
      </c>
      <c r="N10" s="246">
        <v>0</v>
      </c>
      <c r="O10" s="232">
        <f t="shared" si="0"/>
        <v>521471.90033160005</v>
      </c>
      <c r="Q10" s="134"/>
      <c r="R10" s="117"/>
    </row>
    <row r="11" spans="2:18">
      <c r="B11" s="233" t="s">
        <v>290</v>
      </c>
      <c r="C11" s="251">
        <v>880</v>
      </c>
      <c r="D11" s="251">
        <v>177700.53</v>
      </c>
      <c r="E11" s="251">
        <v>335258.15649660002</v>
      </c>
      <c r="F11" s="251">
        <v>3961</v>
      </c>
      <c r="G11" s="251">
        <v>23685.337</v>
      </c>
      <c r="H11" s="251">
        <v>83403.34</v>
      </c>
      <c r="I11" s="251">
        <v>17596.8</v>
      </c>
      <c r="J11" s="251">
        <v>48574.521000000001</v>
      </c>
      <c r="K11" s="251">
        <v>0</v>
      </c>
      <c r="L11" s="251">
        <v>0</v>
      </c>
      <c r="M11" s="251">
        <v>301.79699999999997</v>
      </c>
      <c r="N11" s="251">
        <v>0</v>
      </c>
      <c r="O11" s="232">
        <f t="shared" si="0"/>
        <v>691361.48149660008</v>
      </c>
      <c r="Q11" s="134"/>
      <c r="R11" s="117"/>
    </row>
    <row r="12" spans="2:18">
      <c r="B12" s="233" t="s">
        <v>291</v>
      </c>
      <c r="C12" s="251">
        <v>13226.552000000001</v>
      </c>
      <c r="D12" s="251">
        <v>262534</v>
      </c>
      <c r="E12" s="251">
        <v>693912.74455440009</v>
      </c>
      <c r="F12" s="251">
        <v>3170</v>
      </c>
      <c r="G12" s="251">
        <v>4229.6000000000004</v>
      </c>
      <c r="H12" s="251">
        <v>86324.65</v>
      </c>
      <c r="I12" s="251">
        <v>0</v>
      </c>
      <c r="J12" s="251">
        <v>42829.486560000005</v>
      </c>
      <c r="K12" s="251">
        <v>0</v>
      </c>
      <c r="L12" s="251">
        <v>0</v>
      </c>
      <c r="M12" s="251">
        <v>0</v>
      </c>
      <c r="N12" s="251">
        <v>0</v>
      </c>
      <c r="O12" s="232">
        <f t="shared" si="0"/>
        <v>1106227.0331144002</v>
      </c>
      <c r="Q12" s="134"/>
      <c r="R12" s="117"/>
    </row>
    <row r="13" spans="2:18">
      <c r="B13" s="233" t="s">
        <v>292</v>
      </c>
      <c r="C13" s="251">
        <v>1132.7</v>
      </c>
      <c r="D13" s="251">
        <v>21289762.244000003</v>
      </c>
      <c r="E13" s="251">
        <v>3071801.1597120008</v>
      </c>
      <c r="F13" s="251">
        <v>4623</v>
      </c>
      <c r="G13" s="251">
        <v>22594.400000000001</v>
      </c>
      <c r="H13" s="251">
        <v>96257</v>
      </c>
      <c r="I13" s="251">
        <v>0</v>
      </c>
      <c r="J13" s="251">
        <v>48397.2</v>
      </c>
      <c r="K13" s="251">
        <v>0</v>
      </c>
      <c r="L13" s="251">
        <v>39982.039999999994</v>
      </c>
      <c r="M13" s="251">
        <v>458.71579999999994</v>
      </c>
      <c r="N13" s="251">
        <v>1811.25</v>
      </c>
      <c r="O13" s="232">
        <f t="shared" si="0"/>
        <v>24576819.709511999</v>
      </c>
      <c r="Q13" s="134"/>
      <c r="R13" s="117"/>
    </row>
    <row r="14" spans="2:18">
      <c r="B14" s="233" t="s">
        <v>293</v>
      </c>
      <c r="C14" s="251">
        <v>4115.1190000000006</v>
      </c>
      <c r="D14" s="251">
        <v>1824813.0565000002</v>
      </c>
      <c r="E14" s="251">
        <v>2155245.2690472002</v>
      </c>
      <c r="F14" s="251">
        <v>6620.7240000000002</v>
      </c>
      <c r="G14" s="251">
        <v>28655.558719999997</v>
      </c>
      <c r="H14" s="251">
        <v>130131.625</v>
      </c>
      <c r="I14" s="251">
        <v>591214.30921999994</v>
      </c>
      <c r="J14" s="251">
        <v>177294.41699999999</v>
      </c>
      <c r="K14" s="251">
        <v>73393</v>
      </c>
      <c r="L14" s="251">
        <v>0</v>
      </c>
      <c r="M14" s="251">
        <v>378.36290000000002</v>
      </c>
      <c r="N14" s="251">
        <v>0</v>
      </c>
      <c r="O14" s="232">
        <f t="shared" si="0"/>
        <v>4991861.4413872007</v>
      </c>
      <c r="Q14" s="134"/>
      <c r="R14" s="117"/>
    </row>
    <row r="15" spans="2:18">
      <c r="B15" s="233" t="s">
        <v>294</v>
      </c>
      <c r="C15" s="251">
        <v>239</v>
      </c>
      <c r="D15" s="251">
        <v>47948</v>
      </c>
      <c r="E15" s="251">
        <v>6421378.1625090009</v>
      </c>
      <c r="F15" s="251">
        <v>343093.32049999997</v>
      </c>
      <c r="G15" s="251">
        <v>161729.00500000003</v>
      </c>
      <c r="H15" s="251">
        <v>21003</v>
      </c>
      <c r="I15" s="251">
        <v>0</v>
      </c>
      <c r="J15" s="251">
        <v>0</v>
      </c>
      <c r="K15" s="251">
        <v>120000</v>
      </c>
      <c r="L15" s="251">
        <v>2379447.39</v>
      </c>
      <c r="M15" s="251">
        <v>22027.681199999999</v>
      </c>
      <c r="N15" s="251">
        <v>2627170.1053000009</v>
      </c>
      <c r="O15" s="232">
        <f t="shared" si="0"/>
        <v>12144035.664509002</v>
      </c>
      <c r="Q15" s="134"/>
      <c r="R15" s="117"/>
    </row>
    <row r="16" spans="2:18">
      <c r="B16" s="233" t="s">
        <v>295</v>
      </c>
      <c r="C16" s="251">
        <v>1866</v>
      </c>
      <c r="D16" s="251">
        <v>384289.66200000001</v>
      </c>
      <c r="E16" s="251">
        <v>739829.61937620013</v>
      </c>
      <c r="F16" s="251">
        <v>3640.7703999999999</v>
      </c>
      <c r="G16" s="251">
        <v>12279.476199999999</v>
      </c>
      <c r="H16" s="251">
        <v>210675.20000000001</v>
      </c>
      <c r="I16" s="251">
        <v>1084340.9989999998</v>
      </c>
      <c r="J16" s="251">
        <v>252857.4</v>
      </c>
      <c r="K16" s="251">
        <v>0</v>
      </c>
      <c r="L16" s="251">
        <v>0</v>
      </c>
      <c r="M16" s="251">
        <v>199.89399999999998</v>
      </c>
      <c r="N16" s="251">
        <v>0</v>
      </c>
      <c r="O16" s="232">
        <f t="shared" si="0"/>
        <v>2689979.0209761998</v>
      </c>
      <c r="Q16" s="134"/>
      <c r="R16" s="117"/>
    </row>
    <row r="17" spans="2:18">
      <c r="B17" s="233" t="s">
        <v>296</v>
      </c>
      <c r="C17" s="251">
        <v>285</v>
      </c>
      <c r="D17" s="251">
        <v>57334.737000000001</v>
      </c>
      <c r="E17" s="251">
        <v>483052.57437600009</v>
      </c>
      <c r="F17" s="251">
        <v>2408</v>
      </c>
      <c r="G17" s="251">
        <v>157</v>
      </c>
      <c r="H17" s="251">
        <v>25226</v>
      </c>
      <c r="I17" s="251">
        <v>0</v>
      </c>
      <c r="J17" s="251">
        <v>0</v>
      </c>
      <c r="K17" s="251">
        <v>0</v>
      </c>
      <c r="L17" s="251">
        <v>0</v>
      </c>
      <c r="M17" s="251">
        <v>16.72</v>
      </c>
      <c r="N17" s="251">
        <v>0</v>
      </c>
      <c r="O17" s="232">
        <f t="shared" si="0"/>
        <v>568480.03137600003</v>
      </c>
      <c r="Q17" s="134"/>
      <c r="R17" s="117"/>
    </row>
    <row r="18" spans="2:18">
      <c r="B18" s="233" t="s">
        <v>297</v>
      </c>
      <c r="C18" s="251">
        <v>1200</v>
      </c>
      <c r="D18" s="251">
        <v>46296760.941972002</v>
      </c>
      <c r="E18" s="251">
        <v>750559.82700240018</v>
      </c>
      <c r="F18" s="251">
        <v>13533.277699999999</v>
      </c>
      <c r="G18" s="251">
        <v>174625.91100000002</v>
      </c>
      <c r="H18" s="251">
        <v>218359.7</v>
      </c>
      <c r="I18" s="251">
        <v>0</v>
      </c>
      <c r="J18" s="251">
        <v>142678.5</v>
      </c>
      <c r="K18" s="251">
        <v>0</v>
      </c>
      <c r="L18" s="251">
        <v>0</v>
      </c>
      <c r="M18" s="251">
        <v>946.72000000000014</v>
      </c>
      <c r="N18" s="251">
        <v>0</v>
      </c>
      <c r="O18" s="232">
        <f t="shared" si="0"/>
        <v>47598664.877674401</v>
      </c>
      <c r="Q18" s="134"/>
      <c r="R18" s="117"/>
    </row>
    <row r="19" spans="2:18">
      <c r="B19" s="233" t="s">
        <v>298</v>
      </c>
      <c r="C19" s="251">
        <v>60398.5</v>
      </c>
      <c r="D19" s="251">
        <v>4431641.8719999995</v>
      </c>
      <c r="E19" s="251">
        <v>4104394.5086280005</v>
      </c>
      <c r="F19" s="251">
        <v>8013.3949000000002</v>
      </c>
      <c r="G19" s="251">
        <v>97140.633000000002</v>
      </c>
      <c r="H19" s="251">
        <v>175726</v>
      </c>
      <c r="I19" s="251">
        <v>1349713.932</v>
      </c>
      <c r="J19" s="251">
        <v>289612.99620000005</v>
      </c>
      <c r="K19" s="251">
        <v>0</v>
      </c>
      <c r="L19" s="251">
        <v>0</v>
      </c>
      <c r="M19" s="251">
        <v>42975.596399999995</v>
      </c>
      <c r="N19" s="251">
        <v>49591.17</v>
      </c>
      <c r="O19" s="232">
        <f t="shared" si="0"/>
        <v>10609208.603128001</v>
      </c>
      <c r="Q19" s="134"/>
      <c r="R19" s="117"/>
    </row>
    <row r="20" spans="2:18">
      <c r="B20" s="233" t="s">
        <v>299</v>
      </c>
      <c r="C20" s="251">
        <v>431.6</v>
      </c>
      <c r="D20" s="251">
        <v>76512.800000000003</v>
      </c>
      <c r="E20" s="251">
        <v>433575.78718320007</v>
      </c>
      <c r="F20" s="251">
        <v>1457</v>
      </c>
      <c r="G20" s="251">
        <v>2266</v>
      </c>
      <c r="H20" s="251">
        <v>51385</v>
      </c>
      <c r="I20" s="251">
        <v>0</v>
      </c>
      <c r="J20" s="251">
        <v>55603.199999999997</v>
      </c>
      <c r="K20" s="251">
        <v>0</v>
      </c>
      <c r="L20" s="251">
        <v>0</v>
      </c>
      <c r="M20" s="251">
        <v>45.657999999999994</v>
      </c>
      <c r="N20" s="251">
        <v>0</v>
      </c>
      <c r="O20" s="232">
        <f t="shared" si="0"/>
        <v>621277.04518320016</v>
      </c>
      <c r="Q20" s="134"/>
      <c r="R20" s="117"/>
    </row>
    <row r="21" spans="2:18">
      <c r="B21" s="233" t="s">
        <v>300</v>
      </c>
      <c r="C21" s="251">
        <v>379</v>
      </c>
      <c r="D21" s="251">
        <v>2181245.952</v>
      </c>
      <c r="E21" s="251">
        <v>840629.32005600014</v>
      </c>
      <c r="F21" s="251">
        <v>1309</v>
      </c>
      <c r="G21" s="251">
        <v>577.16300000000001</v>
      </c>
      <c r="H21" s="251">
        <v>30615</v>
      </c>
      <c r="I21" s="251">
        <v>0</v>
      </c>
      <c r="J21" s="251">
        <v>0</v>
      </c>
      <c r="K21" s="251">
        <v>0</v>
      </c>
      <c r="L21" s="251">
        <v>0</v>
      </c>
      <c r="M21" s="251">
        <v>50.16</v>
      </c>
      <c r="N21" s="251">
        <v>122967.86799999999</v>
      </c>
      <c r="O21" s="232">
        <f t="shared" si="0"/>
        <v>3177773.4630560004</v>
      </c>
      <c r="Q21" s="134"/>
      <c r="R21" s="117"/>
    </row>
    <row r="22" spans="2:18">
      <c r="B22" s="233" t="s">
        <v>301</v>
      </c>
      <c r="C22" s="251">
        <v>1680.32</v>
      </c>
      <c r="D22" s="251">
        <v>477725.27</v>
      </c>
      <c r="E22" s="251">
        <v>1006185.3987348001</v>
      </c>
      <c r="F22" s="251">
        <v>6669.9449999999997</v>
      </c>
      <c r="G22" s="251">
        <v>14116.260029999999</v>
      </c>
      <c r="H22" s="251">
        <v>89445.5</v>
      </c>
      <c r="I22" s="251">
        <v>0</v>
      </c>
      <c r="J22" s="251">
        <v>41130</v>
      </c>
      <c r="K22" s="251">
        <v>0</v>
      </c>
      <c r="L22" s="251">
        <v>0</v>
      </c>
      <c r="M22" s="251">
        <v>81.22</v>
      </c>
      <c r="N22" s="251">
        <v>3379</v>
      </c>
      <c r="O22" s="232">
        <f t="shared" si="0"/>
        <v>1640412.9137648002</v>
      </c>
      <c r="Q22" s="134"/>
      <c r="R22" s="117"/>
    </row>
    <row r="23" spans="2:18">
      <c r="B23" s="233" t="s">
        <v>302</v>
      </c>
      <c r="C23" s="251">
        <v>910</v>
      </c>
      <c r="D23" s="251">
        <v>184046.07999999999</v>
      </c>
      <c r="E23" s="251">
        <v>758347.10804160009</v>
      </c>
      <c r="F23" s="251">
        <v>4682</v>
      </c>
      <c r="G23" s="251">
        <v>1214</v>
      </c>
      <c r="H23" s="251">
        <v>72637.399999999994</v>
      </c>
      <c r="I23" s="251">
        <v>4331.8149999999996</v>
      </c>
      <c r="J23" s="251">
        <v>24066.639999999999</v>
      </c>
      <c r="K23" s="251">
        <v>0</v>
      </c>
      <c r="L23" s="251">
        <v>0</v>
      </c>
      <c r="M23" s="251">
        <v>29.844399999999997</v>
      </c>
      <c r="N23" s="251">
        <v>0</v>
      </c>
      <c r="O23" s="232">
        <f t="shared" si="0"/>
        <v>1050264.8874416</v>
      </c>
      <c r="Q23" s="134"/>
      <c r="R23" s="117"/>
    </row>
    <row r="24" spans="2:18">
      <c r="B24" s="233" t="s">
        <v>303</v>
      </c>
      <c r="C24" s="251">
        <v>117051.8</v>
      </c>
      <c r="D24" s="251">
        <v>2147609.8200000003</v>
      </c>
      <c r="E24" s="251">
        <v>933453.51845760015</v>
      </c>
      <c r="F24" s="251">
        <v>8779.9047499999997</v>
      </c>
      <c r="G24" s="251">
        <v>34373.819000000003</v>
      </c>
      <c r="H24" s="251">
        <v>259729.96</v>
      </c>
      <c r="I24" s="251">
        <v>0</v>
      </c>
      <c r="J24" s="251">
        <v>254634.38649999999</v>
      </c>
      <c r="K24" s="251">
        <v>0</v>
      </c>
      <c r="L24" s="251">
        <v>14656.95</v>
      </c>
      <c r="M24" s="251">
        <v>367.31177999999994</v>
      </c>
      <c r="N24" s="251">
        <v>0</v>
      </c>
      <c r="O24" s="232">
        <f t="shared" si="0"/>
        <v>3770657.4704876007</v>
      </c>
      <c r="Q24" s="134"/>
      <c r="R24" s="117"/>
    </row>
    <row r="25" spans="2:18">
      <c r="B25" s="233" t="s">
        <v>304</v>
      </c>
      <c r="C25" s="251">
        <v>200869.788</v>
      </c>
      <c r="D25" s="251">
        <v>363001.66899999999</v>
      </c>
      <c r="E25" s="251">
        <v>1966298.0203062003</v>
      </c>
      <c r="F25" s="251">
        <v>3678.8220000000001</v>
      </c>
      <c r="G25" s="251">
        <v>75041.238499999963</v>
      </c>
      <c r="H25" s="251">
        <v>144794.72</v>
      </c>
      <c r="I25" s="251">
        <v>0</v>
      </c>
      <c r="J25" s="251">
        <v>189196.42400000003</v>
      </c>
      <c r="K25" s="251">
        <v>0</v>
      </c>
      <c r="L25" s="251">
        <v>0</v>
      </c>
      <c r="M25" s="251">
        <v>38.286699999999996</v>
      </c>
      <c r="N25" s="251">
        <v>3315.8209999999999</v>
      </c>
      <c r="O25" s="232">
        <f t="shared" si="0"/>
        <v>2946234.7895062007</v>
      </c>
      <c r="Q25" s="134"/>
      <c r="R25" s="117"/>
    </row>
    <row r="26" spans="2:18">
      <c r="B26" s="233" t="s">
        <v>305</v>
      </c>
      <c r="C26" s="251">
        <v>1268</v>
      </c>
      <c r="D26" s="251">
        <v>256706.7</v>
      </c>
      <c r="E26" s="251">
        <v>1046847.1145868001</v>
      </c>
      <c r="F26" s="251">
        <v>20233.115999999998</v>
      </c>
      <c r="G26" s="251">
        <v>16127.703949999999</v>
      </c>
      <c r="H26" s="251">
        <v>119546.64</v>
      </c>
      <c r="I26" s="251">
        <v>0</v>
      </c>
      <c r="J26" s="251">
        <v>15032.356400000001</v>
      </c>
      <c r="K26" s="251">
        <v>0</v>
      </c>
      <c r="L26" s="251">
        <v>0</v>
      </c>
      <c r="M26" s="251">
        <v>8661.4211999999989</v>
      </c>
      <c r="N26" s="251">
        <v>0</v>
      </c>
      <c r="O26" s="232">
        <f t="shared" si="0"/>
        <v>1484423.0521367998</v>
      </c>
      <c r="Q26" s="134"/>
      <c r="R26" s="117"/>
    </row>
    <row r="27" spans="2:18">
      <c r="B27" s="233" t="s">
        <v>306</v>
      </c>
      <c r="C27" s="251">
        <v>1152</v>
      </c>
      <c r="D27" s="251">
        <v>266309.81</v>
      </c>
      <c r="E27" s="251">
        <v>188984.77700292002</v>
      </c>
      <c r="F27" s="251">
        <v>2551</v>
      </c>
      <c r="G27" s="251">
        <v>6736.49</v>
      </c>
      <c r="H27" s="251">
        <v>112258</v>
      </c>
      <c r="I27" s="251">
        <v>0</v>
      </c>
      <c r="J27" s="251">
        <v>417373.66279999993</v>
      </c>
      <c r="K27" s="251">
        <v>0</v>
      </c>
      <c r="L27" s="251">
        <v>0</v>
      </c>
      <c r="M27" s="251">
        <v>4.26</v>
      </c>
      <c r="N27" s="251">
        <v>0</v>
      </c>
      <c r="O27" s="232">
        <f t="shared" si="0"/>
        <v>995369.99980291992</v>
      </c>
      <c r="Q27" s="134"/>
      <c r="R27" s="117"/>
    </row>
    <row r="28" spans="2:18">
      <c r="B28" s="233" t="s">
        <v>307</v>
      </c>
      <c r="C28" s="251">
        <v>2124</v>
      </c>
      <c r="D28" s="251">
        <v>243620.56</v>
      </c>
      <c r="E28" s="251">
        <v>965549.79957599996</v>
      </c>
      <c r="F28" s="251">
        <v>2788</v>
      </c>
      <c r="G28" s="251">
        <v>6079.6603999999988</v>
      </c>
      <c r="H28" s="251">
        <v>52253</v>
      </c>
      <c r="I28" s="251">
        <v>0</v>
      </c>
      <c r="J28" s="251">
        <v>24343.835999999999</v>
      </c>
      <c r="K28" s="251">
        <v>0</v>
      </c>
      <c r="L28" s="251">
        <v>0</v>
      </c>
      <c r="M28" s="251">
        <v>131.62</v>
      </c>
      <c r="N28" s="251">
        <v>16397</v>
      </c>
      <c r="O28" s="232">
        <f t="shared" si="0"/>
        <v>1313287.4759759998</v>
      </c>
      <c r="Q28" s="134"/>
      <c r="R28" s="117"/>
    </row>
    <row r="29" spans="2:18">
      <c r="B29" s="233" t="s">
        <v>308</v>
      </c>
      <c r="C29" s="251">
        <v>1275</v>
      </c>
      <c r="D29" s="251">
        <v>266550.38</v>
      </c>
      <c r="E29" s="251">
        <v>464836.44701340003</v>
      </c>
      <c r="F29" s="251">
        <v>1226.8499999999999</v>
      </c>
      <c r="G29" s="251">
        <v>7623.7370000000001</v>
      </c>
      <c r="H29" s="251">
        <v>125761.50846</v>
      </c>
      <c r="I29" s="251">
        <v>0</v>
      </c>
      <c r="J29" s="251">
        <v>131104.96000000002</v>
      </c>
      <c r="K29" s="251">
        <v>0</v>
      </c>
      <c r="L29" s="251">
        <v>0</v>
      </c>
      <c r="M29" s="251">
        <v>20.982399999999998</v>
      </c>
      <c r="N29" s="251">
        <v>6296.2883199999997</v>
      </c>
      <c r="O29" s="232">
        <f t="shared" si="0"/>
        <v>1004696.1531934001</v>
      </c>
      <c r="Q29" s="134"/>
      <c r="R29" s="117"/>
    </row>
    <row r="30" spans="2:18">
      <c r="B30" s="229" t="s">
        <v>309</v>
      </c>
      <c r="C30" s="250">
        <v>1494</v>
      </c>
      <c r="D30" s="250">
        <v>136871</v>
      </c>
      <c r="E30" s="250">
        <v>164409.59298852005</v>
      </c>
      <c r="F30" s="250">
        <v>720</v>
      </c>
      <c r="G30" s="250">
        <v>131</v>
      </c>
      <c r="H30" s="250">
        <v>56957</v>
      </c>
      <c r="I30" s="250">
        <v>0</v>
      </c>
      <c r="J30" s="250">
        <v>33297.85</v>
      </c>
      <c r="K30" s="250">
        <v>0</v>
      </c>
      <c r="L30" s="250">
        <v>0</v>
      </c>
      <c r="M30" s="250">
        <v>0</v>
      </c>
      <c r="N30" s="250">
        <v>0</v>
      </c>
      <c r="O30" s="122">
        <f t="shared" si="0"/>
        <v>393880.44298852002</v>
      </c>
      <c r="Q30" s="134"/>
      <c r="R30" s="117"/>
    </row>
    <row r="31" spans="2:18">
      <c r="B31" s="49" t="s">
        <v>3</v>
      </c>
      <c r="C31" s="50">
        <f t="shared" ref="C31:N31" si="1">SUM(C5:C30)</f>
        <v>761716.13100000005</v>
      </c>
      <c r="D31" s="50">
        <f t="shared" si="1"/>
        <v>83874977.216472015</v>
      </c>
      <c r="E31" s="50">
        <f t="shared" si="1"/>
        <v>34756309.086524643</v>
      </c>
      <c r="F31" s="50">
        <f t="shared" si="1"/>
        <v>543044.75599999994</v>
      </c>
      <c r="G31" s="50">
        <f t="shared" si="1"/>
        <v>777230.72646000003</v>
      </c>
      <c r="H31" s="50">
        <f t="shared" si="1"/>
        <v>3474517.3906600005</v>
      </c>
      <c r="I31" s="50">
        <f t="shared" si="1"/>
        <v>3051509.8552199998</v>
      </c>
      <c r="J31" s="50">
        <f t="shared" si="1"/>
        <v>2689945.7076599998</v>
      </c>
      <c r="K31" s="50">
        <f t="shared" si="1"/>
        <v>207383.4</v>
      </c>
      <c r="L31" s="50">
        <f t="shared" si="1"/>
        <v>2434086.3800000004</v>
      </c>
      <c r="M31" s="50">
        <f t="shared" si="1"/>
        <v>649010.80825999996</v>
      </c>
      <c r="N31" s="50">
        <f t="shared" si="1"/>
        <v>2865310.2476200005</v>
      </c>
      <c r="O31" s="50">
        <f t="shared" ref="O31" si="2">SUM(C31:N31)</f>
        <v>136085041.70587665</v>
      </c>
      <c r="Q31" s="134"/>
      <c r="R31" s="117"/>
    </row>
    <row r="32" spans="2:18" s="278" customFormat="1">
      <c r="C32" s="321"/>
      <c r="D32" s="321"/>
      <c r="E32" s="321"/>
      <c r="F32" s="321"/>
      <c r="G32" s="321"/>
      <c r="H32" s="321"/>
      <c r="I32" s="321"/>
      <c r="J32" s="321"/>
      <c r="K32" s="321"/>
      <c r="L32" s="321"/>
      <c r="M32" s="321"/>
      <c r="N32" s="321"/>
    </row>
    <row r="33" spans="2:4">
      <c r="B33" s="19" t="s">
        <v>229</v>
      </c>
      <c r="D33" s="241"/>
    </row>
    <row r="34" spans="2:4">
      <c r="B34" s="20" t="s">
        <v>1401</v>
      </c>
    </row>
    <row r="76" spans="2:15">
      <c r="B76" s="255"/>
      <c r="C76" s="256"/>
      <c r="D76" s="257"/>
      <c r="E76" s="257"/>
      <c r="F76" s="257"/>
      <c r="G76" s="257"/>
      <c r="H76" s="257"/>
      <c r="I76" s="257"/>
      <c r="J76" s="257"/>
      <c r="K76" s="257"/>
      <c r="L76" s="257"/>
      <c r="M76" s="257"/>
      <c r="N76" s="257"/>
      <c r="O76" s="257"/>
    </row>
    <row r="77" spans="2:15" ht="86.25" customHeight="1" thickBot="1">
      <c r="B77" s="268" t="s">
        <v>17</v>
      </c>
      <c r="C77" s="269" t="s">
        <v>70</v>
      </c>
      <c r="D77" s="269" t="s">
        <v>71</v>
      </c>
      <c r="E77" s="269" t="s">
        <v>16</v>
      </c>
      <c r="F77" s="269" t="s">
        <v>72</v>
      </c>
      <c r="G77" s="269" t="s">
        <v>15</v>
      </c>
      <c r="H77" s="269" t="s">
        <v>46</v>
      </c>
      <c r="I77" s="269" t="s">
        <v>73</v>
      </c>
      <c r="J77" s="269" t="s">
        <v>7</v>
      </c>
      <c r="K77" s="269" t="s">
        <v>74</v>
      </c>
      <c r="L77" s="269" t="s">
        <v>153</v>
      </c>
      <c r="M77" s="269" t="s">
        <v>76</v>
      </c>
      <c r="N77" s="269" t="s">
        <v>77</v>
      </c>
      <c r="O77" s="270" t="s">
        <v>3</v>
      </c>
    </row>
    <row r="78" spans="2:15" ht="13.5" thickTop="1">
      <c r="B78" s="265" t="s">
        <v>298</v>
      </c>
      <c r="C78" s="266">
        <v>60399</v>
      </c>
      <c r="D78" s="266">
        <v>4431642</v>
      </c>
      <c r="E78" s="266">
        <v>4104395</v>
      </c>
      <c r="F78" s="266">
        <v>8013</v>
      </c>
      <c r="G78" s="266">
        <v>97141</v>
      </c>
      <c r="H78" s="266">
        <v>175726</v>
      </c>
      <c r="I78" s="266">
        <v>1349714</v>
      </c>
      <c r="J78" s="266">
        <v>289613</v>
      </c>
      <c r="K78" s="267">
        <v>0</v>
      </c>
      <c r="L78" s="267">
        <v>0</v>
      </c>
      <c r="M78" s="266">
        <v>42976</v>
      </c>
      <c r="N78" s="266">
        <v>49591</v>
      </c>
      <c r="O78" s="266">
        <v>10609209</v>
      </c>
    </row>
    <row r="79" spans="2:15">
      <c r="B79" s="255" t="s">
        <v>295</v>
      </c>
      <c r="C79" s="258">
        <v>1866</v>
      </c>
      <c r="D79" s="258">
        <v>384290</v>
      </c>
      <c r="E79" s="258">
        <v>739830</v>
      </c>
      <c r="F79" s="258">
        <v>3641</v>
      </c>
      <c r="G79" s="258">
        <v>12279</v>
      </c>
      <c r="H79" s="258">
        <v>210675</v>
      </c>
      <c r="I79" s="258">
        <v>1084341</v>
      </c>
      <c r="J79" s="258">
        <v>252857</v>
      </c>
      <c r="K79" s="259">
        <v>0</v>
      </c>
      <c r="L79" s="259">
        <v>0</v>
      </c>
      <c r="M79" s="259">
        <v>200</v>
      </c>
      <c r="N79" s="259">
        <v>0</v>
      </c>
      <c r="O79" s="258">
        <v>2689979</v>
      </c>
    </row>
    <row r="80" spans="2:15">
      <c r="B80" s="255" t="s">
        <v>293</v>
      </c>
      <c r="C80" s="258">
        <v>4115</v>
      </c>
      <c r="D80" s="258">
        <v>1824813</v>
      </c>
      <c r="E80" s="258">
        <v>2155245</v>
      </c>
      <c r="F80" s="258">
        <v>6621</v>
      </c>
      <c r="G80" s="258">
        <v>28656</v>
      </c>
      <c r="H80" s="258">
        <v>130132</v>
      </c>
      <c r="I80" s="258">
        <v>591214</v>
      </c>
      <c r="J80" s="258">
        <v>177294</v>
      </c>
      <c r="K80" s="258">
        <v>73393</v>
      </c>
      <c r="L80" s="259">
        <v>0</v>
      </c>
      <c r="M80" s="259">
        <v>378</v>
      </c>
      <c r="N80" s="259">
        <v>0</v>
      </c>
      <c r="O80" s="258">
        <v>4991861</v>
      </c>
    </row>
    <row r="81" spans="2:15">
      <c r="B81" s="255" t="s">
        <v>290</v>
      </c>
      <c r="C81" s="259">
        <v>880</v>
      </c>
      <c r="D81" s="258">
        <v>177701</v>
      </c>
      <c r="E81" s="258">
        <v>335258</v>
      </c>
      <c r="F81" s="258">
        <v>3961</v>
      </c>
      <c r="G81" s="258">
        <v>23685</v>
      </c>
      <c r="H81" s="258">
        <v>83403</v>
      </c>
      <c r="I81" s="258">
        <v>17597</v>
      </c>
      <c r="J81" s="258">
        <v>48575</v>
      </c>
      <c r="K81" s="259">
        <v>0</v>
      </c>
      <c r="L81" s="259">
        <v>0</v>
      </c>
      <c r="M81" s="259">
        <v>302</v>
      </c>
      <c r="N81" s="259">
        <v>0</v>
      </c>
      <c r="O81" s="258">
        <v>691361</v>
      </c>
    </row>
    <row r="82" spans="2:15">
      <c r="B82" s="255" t="s">
        <v>302</v>
      </c>
      <c r="C82" s="259">
        <v>910</v>
      </c>
      <c r="D82" s="258">
        <v>184046</v>
      </c>
      <c r="E82" s="258">
        <v>758347</v>
      </c>
      <c r="F82" s="258">
        <v>4682</v>
      </c>
      <c r="G82" s="258">
        <v>1214</v>
      </c>
      <c r="H82" s="258">
        <v>72637</v>
      </c>
      <c r="I82" s="258">
        <v>4332</v>
      </c>
      <c r="J82" s="258">
        <v>24067</v>
      </c>
      <c r="K82" s="259">
        <v>0</v>
      </c>
      <c r="L82" s="259">
        <v>0</v>
      </c>
      <c r="M82" s="259">
        <v>30</v>
      </c>
      <c r="N82" s="259">
        <v>0</v>
      </c>
      <c r="O82" s="258">
        <v>1050265</v>
      </c>
    </row>
    <row r="83" spans="2:15">
      <c r="B83" s="260" t="s">
        <v>285</v>
      </c>
      <c r="C83" s="261">
        <v>339669</v>
      </c>
      <c r="D83" s="261">
        <v>389154</v>
      </c>
      <c r="E83" s="261">
        <v>1907364</v>
      </c>
      <c r="F83" s="261">
        <v>5683</v>
      </c>
      <c r="G83" s="261">
        <v>17676</v>
      </c>
      <c r="H83" s="261">
        <v>117458</v>
      </c>
      <c r="I83" s="261">
        <v>4312</v>
      </c>
      <c r="J83" s="261">
        <v>45736</v>
      </c>
      <c r="K83" s="262">
        <v>0</v>
      </c>
      <c r="L83" s="262">
        <v>0</v>
      </c>
      <c r="M83" s="261">
        <v>568932</v>
      </c>
      <c r="N83" s="262">
        <v>0</v>
      </c>
      <c r="O83" s="258">
        <v>3395984</v>
      </c>
    </row>
    <row r="84" spans="2:15">
      <c r="B84" s="255" t="s">
        <v>294</v>
      </c>
      <c r="C84" s="259">
        <v>239</v>
      </c>
      <c r="D84" s="258">
        <v>47948</v>
      </c>
      <c r="E84" s="258">
        <v>6421378</v>
      </c>
      <c r="F84" s="258">
        <v>343093</v>
      </c>
      <c r="G84" s="258">
        <v>161729</v>
      </c>
      <c r="H84" s="258">
        <v>21003</v>
      </c>
      <c r="I84" s="259">
        <v>0</v>
      </c>
      <c r="J84" s="259">
        <v>0</v>
      </c>
      <c r="K84" s="258">
        <v>120000</v>
      </c>
      <c r="L84" s="258">
        <v>2379447</v>
      </c>
      <c r="M84" s="258">
        <v>22028</v>
      </c>
      <c r="N84" s="258">
        <v>2627170</v>
      </c>
      <c r="O84" s="258">
        <v>12144036</v>
      </c>
    </row>
    <row r="85" spans="2:15">
      <c r="B85" s="255" t="s">
        <v>296</v>
      </c>
      <c r="C85" s="259">
        <v>285</v>
      </c>
      <c r="D85" s="258">
        <v>57335</v>
      </c>
      <c r="E85" s="258">
        <v>483053</v>
      </c>
      <c r="F85" s="258">
        <v>2408</v>
      </c>
      <c r="G85" s="259">
        <v>157</v>
      </c>
      <c r="H85" s="258">
        <v>25226</v>
      </c>
      <c r="I85" s="259">
        <v>0</v>
      </c>
      <c r="J85" s="259">
        <v>0</v>
      </c>
      <c r="K85" s="259">
        <v>0</v>
      </c>
      <c r="L85" s="259">
        <v>0</v>
      </c>
      <c r="M85" s="259">
        <v>17</v>
      </c>
      <c r="N85" s="259">
        <v>0</v>
      </c>
      <c r="O85" s="258">
        <v>568480</v>
      </c>
    </row>
    <row r="86" spans="2:15">
      <c r="B86" s="255" t="s">
        <v>300</v>
      </c>
      <c r="C86" s="259">
        <v>379</v>
      </c>
      <c r="D86" s="258">
        <v>2181246</v>
      </c>
      <c r="E86" s="258">
        <v>840629</v>
      </c>
      <c r="F86" s="258">
        <v>1309</v>
      </c>
      <c r="G86" s="259">
        <v>577</v>
      </c>
      <c r="H86" s="258">
        <v>30615</v>
      </c>
      <c r="I86" s="259">
        <v>0</v>
      </c>
      <c r="J86" s="259">
        <v>0</v>
      </c>
      <c r="K86" s="259">
        <v>0</v>
      </c>
      <c r="L86" s="259">
        <v>0</v>
      </c>
      <c r="M86" s="259">
        <v>50</v>
      </c>
      <c r="N86" s="258">
        <v>122968</v>
      </c>
      <c r="O86" s="258">
        <v>3177773</v>
      </c>
    </row>
    <row r="87" spans="2:15">
      <c r="B87" s="260" t="s">
        <v>289</v>
      </c>
      <c r="C87" s="262">
        <v>686</v>
      </c>
      <c r="D87" s="261">
        <v>137467</v>
      </c>
      <c r="E87" s="261">
        <v>323757</v>
      </c>
      <c r="F87" s="261">
        <v>2459</v>
      </c>
      <c r="G87" s="261">
        <v>1231</v>
      </c>
      <c r="H87" s="261">
        <v>35484</v>
      </c>
      <c r="I87" s="262">
        <v>0</v>
      </c>
      <c r="J87" s="261">
        <v>20387</v>
      </c>
      <c r="K87" s="262">
        <v>0</v>
      </c>
      <c r="L87" s="262">
        <v>0</v>
      </c>
      <c r="M87" s="262">
        <v>0</v>
      </c>
      <c r="N87" s="262">
        <v>0</v>
      </c>
      <c r="O87" s="258">
        <v>521472</v>
      </c>
    </row>
    <row r="88" spans="2:15">
      <c r="B88" s="255" t="s">
        <v>299</v>
      </c>
      <c r="C88" s="259">
        <v>432</v>
      </c>
      <c r="D88" s="258">
        <v>76513</v>
      </c>
      <c r="E88" s="258">
        <v>433576</v>
      </c>
      <c r="F88" s="258">
        <v>1457</v>
      </c>
      <c r="G88" s="258">
        <v>2266</v>
      </c>
      <c r="H88" s="258">
        <v>51385</v>
      </c>
      <c r="I88" s="259">
        <v>0</v>
      </c>
      <c r="J88" s="258">
        <v>55603</v>
      </c>
      <c r="K88" s="259">
        <v>0</v>
      </c>
      <c r="L88" s="259">
        <v>0</v>
      </c>
      <c r="M88" s="259">
        <v>46</v>
      </c>
      <c r="N88" s="259">
        <v>0</v>
      </c>
      <c r="O88" s="258">
        <v>621277</v>
      </c>
    </row>
    <row r="89" spans="2:15">
      <c r="B89" s="255" t="s">
        <v>307</v>
      </c>
      <c r="C89" s="258">
        <v>2124</v>
      </c>
      <c r="D89" s="258">
        <v>243621</v>
      </c>
      <c r="E89" s="258">
        <v>965550</v>
      </c>
      <c r="F89" s="258">
        <v>2788</v>
      </c>
      <c r="G89" s="258">
        <v>6080</v>
      </c>
      <c r="H89" s="258">
        <v>52253</v>
      </c>
      <c r="I89" s="259">
        <v>0</v>
      </c>
      <c r="J89" s="258">
        <v>24344</v>
      </c>
      <c r="K89" s="259">
        <v>0</v>
      </c>
      <c r="L89" s="259">
        <v>0</v>
      </c>
      <c r="M89" s="259">
        <v>132</v>
      </c>
      <c r="N89" s="258">
        <v>16397</v>
      </c>
      <c r="O89" s="258">
        <v>1313287</v>
      </c>
    </row>
    <row r="90" spans="2:15">
      <c r="B90" s="255" t="s">
        <v>309</v>
      </c>
      <c r="C90" s="258">
        <v>1494</v>
      </c>
      <c r="D90" s="258">
        <v>136871</v>
      </c>
      <c r="E90" s="258">
        <v>164410</v>
      </c>
      <c r="F90" s="259">
        <v>720</v>
      </c>
      <c r="G90" s="259">
        <v>131</v>
      </c>
      <c r="H90" s="258">
        <v>56957</v>
      </c>
      <c r="I90" s="259">
        <v>0</v>
      </c>
      <c r="J90" s="258">
        <v>33298</v>
      </c>
      <c r="K90" s="259">
        <v>0</v>
      </c>
      <c r="L90" s="259">
        <v>0</v>
      </c>
      <c r="M90" s="259">
        <v>0</v>
      </c>
      <c r="N90" s="259">
        <v>0</v>
      </c>
      <c r="O90" s="258">
        <v>393880</v>
      </c>
    </row>
    <row r="91" spans="2:15">
      <c r="B91" s="255" t="s">
        <v>291</v>
      </c>
      <c r="C91" s="258">
        <v>13227</v>
      </c>
      <c r="D91" s="258">
        <v>262534</v>
      </c>
      <c r="E91" s="258">
        <v>693913</v>
      </c>
      <c r="F91" s="258">
        <v>3170</v>
      </c>
      <c r="G91" s="258">
        <v>4230</v>
      </c>
      <c r="H91" s="258">
        <v>86325</v>
      </c>
      <c r="I91" s="259">
        <v>0</v>
      </c>
      <c r="J91" s="258">
        <v>42829</v>
      </c>
      <c r="K91" s="259">
        <v>0</v>
      </c>
      <c r="L91" s="259">
        <v>0</v>
      </c>
      <c r="M91" s="259">
        <v>0</v>
      </c>
      <c r="N91" s="259">
        <v>0</v>
      </c>
      <c r="O91" s="258">
        <v>1106227</v>
      </c>
    </row>
    <row r="92" spans="2:15">
      <c r="B92" s="255" t="s">
        <v>301</v>
      </c>
      <c r="C92" s="258">
        <v>1680</v>
      </c>
      <c r="D92" s="258">
        <v>477725</v>
      </c>
      <c r="E92" s="258">
        <v>1006185</v>
      </c>
      <c r="F92" s="258">
        <v>6670</v>
      </c>
      <c r="G92" s="258">
        <v>14116</v>
      </c>
      <c r="H92" s="258">
        <v>89446</v>
      </c>
      <c r="I92" s="259">
        <v>0</v>
      </c>
      <c r="J92" s="258">
        <v>41130</v>
      </c>
      <c r="K92" s="259">
        <v>0</v>
      </c>
      <c r="L92" s="259">
        <v>0</v>
      </c>
      <c r="M92" s="259">
        <v>81</v>
      </c>
      <c r="N92" s="258">
        <v>3379</v>
      </c>
      <c r="O92" s="258">
        <v>1640413</v>
      </c>
    </row>
    <row r="93" spans="2:15">
      <c r="B93" s="260" t="s">
        <v>1644</v>
      </c>
      <c r="C93" s="261">
        <v>2228</v>
      </c>
      <c r="D93" s="261">
        <v>231927</v>
      </c>
      <c r="E93" s="261">
        <v>1431052</v>
      </c>
      <c r="F93" s="261">
        <v>18073</v>
      </c>
      <c r="G93" s="261">
        <v>3060</v>
      </c>
      <c r="H93" s="261">
        <v>89479</v>
      </c>
      <c r="I93" s="262">
        <v>0</v>
      </c>
      <c r="J93" s="262">
        <v>0</v>
      </c>
      <c r="K93" s="262">
        <v>0</v>
      </c>
      <c r="L93" s="262">
        <v>0</v>
      </c>
      <c r="M93" s="262">
        <v>276</v>
      </c>
      <c r="N93" s="261">
        <v>2823</v>
      </c>
      <c r="O93" s="258">
        <v>1778917</v>
      </c>
    </row>
    <row r="94" spans="2:15">
      <c r="B94" s="255" t="s">
        <v>292</v>
      </c>
      <c r="C94" s="258">
        <v>1133</v>
      </c>
      <c r="D94" s="258">
        <v>21289762</v>
      </c>
      <c r="E94" s="258">
        <v>3071801</v>
      </c>
      <c r="F94" s="258">
        <v>4623</v>
      </c>
      <c r="G94" s="258">
        <v>22594</v>
      </c>
      <c r="H94" s="258">
        <v>96257</v>
      </c>
      <c r="I94" s="259">
        <v>0</v>
      </c>
      <c r="J94" s="258">
        <v>48397</v>
      </c>
      <c r="K94" s="259">
        <v>0</v>
      </c>
      <c r="L94" s="258">
        <v>39982</v>
      </c>
      <c r="M94" s="259">
        <v>459</v>
      </c>
      <c r="N94" s="258">
        <v>1811</v>
      </c>
      <c r="O94" s="258">
        <v>24576820</v>
      </c>
    </row>
    <row r="95" spans="2:15">
      <c r="B95" s="255" t="s">
        <v>306</v>
      </c>
      <c r="C95" s="258">
        <v>1152</v>
      </c>
      <c r="D95" s="258">
        <v>266310</v>
      </c>
      <c r="E95" s="258">
        <v>188985</v>
      </c>
      <c r="F95" s="258">
        <v>2551</v>
      </c>
      <c r="G95" s="258">
        <v>6736</v>
      </c>
      <c r="H95" s="258">
        <v>112258</v>
      </c>
      <c r="I95" s="259">
        <v>0</v>
      </c>
      <c r="J95" s="258">
        <v>417374</v>
      </c>
      <c r="K95" s="259">
        <v>0</v>
      </c>
      <c r="L95" s="259">
        <v>0</v>
      </c>
      <c r="M95" s="259">
        <v>4</v>
      </c>
      <c r="N95" s="259">
        <v>0</v>
      </c>
      <c r="O95" s="258">
        <v>995370</v>
      </c>
    </row>
    <row r="96" spans="2:15">
      <c r="B96" s="255" t="s">
        <v>305</v>
      </c>
      <c r="C96" s="258">
        <v>1268</v>
      </c>
      <c r="D96" s="258">
        <v>256707</v>
      </c>
      <c r="E96" s="258">
        <v>1046847</v>
      </c>
      <c r="F96" s="258">
        <v>20233</v>
      </c>
      <c r="G96" s="258">
        <v>16128</v>
      </c>
      <c r="H96" s="258">
        <v>119547</v>
      </c>
      <c r="I96" s="259">
        <v>0</v>
      </c>
      <c r="J96" s="258">
        <v>15032</v>
      </c>
      <c r="K96" s="259">
        <v>0</v>
      </c>
      <c r="L96" s="259">
        <v>0</v>
      </c>
      <c r="M96" s="258">
        <v>8661</v>
      </c>
      <c r="N96" s="259">
        <v>0</v>
      </c>
      <c r="O96" s="258">
        <v>1484423</v>
      </c>
    </row>
    <row r="97" spans="2:15">
      <c r="B97" s="255" t="s">
        <v>308</v>
      </c>
      <c r="C97" s="258">
        <v>1275</v>
      </c>
      <c r="D97" s="258">
        <v>266550</v>
      </c>
      <c r="E97" s="258">
        <v>464836</v>
      </c>
      <c r="F97" s="258">
        <v>1227</v>
      </c>
      <c r="G97" s="258">
        <v>7624</v>
      </c>
      <c r="H97" s="258">
        <v>125762</v>
      </c>
      <c r="I97" s="259">
        <v>0</v>
      </c>
      <c r="J97" s="258">
        <v>131105</v>
      </c>
      <c r="K97" s="259">
        <v>0</v>
      </c>
      <c r="L97" s="259">
        <v>0</v>
      </c>
      <c r="M97" s="259">
        <v>21</v>
      </c>
      <c r="N97" s="258">
        <v>6296</v>
      </c>
      <c r="O97" s="258">
        <v>1004696</v>
      </c>
    </row>
    <row r="98" spans="2:15">
      <c r="B98" s="255" t="s">
        <v>304</v>
      </c>
      <c r="C98" s="258">
        <v>200870</v>
      </c>
      <c r="D98" s="258">
        <v>363002</v>
      </c>
      <c r="E98" s="258">
        <v>1966298</v>
      </c>
      <c r="F98" s="258">
        <v>3679</v>
      </c>
      <c r="G98" s="258">
        <v>75041</v>
      </c>
      <c r="H98" s="258">
        <v>144795</v>
      </c>
      <c r="I98" s="259">
        <v>0</v>
      </c>
      <c r="J98" s="258">
        <v>189196</v>
      </c>
      <c r="K98" s="259">
        <v>0</v>
      </c>
      <c r="L98" s="259">
        <v>0</v>
      </c>
      <c r="M98" s="259">
        <v>38</v>
      </c>
      <c r="N98" s="258">
        <v>3316</v>
      </c>
      <c r="O98" s="258">
        <v>2946235</v>
      </c>
    </row>
    <row r="99" spans="2:15">
      <c r="B99" s="260" t="s">
        <v>284</v>
      </c>
      <c r="C99" s="261">
        <v>4195</v>
      </c>
      <c r="D99" s="261">
        <v>480478</v>
      </c>
      <c r="E99" s="261">
        <v>1379204</v>
      </c>
      <c r="F99" s="261">
        <v>33489</v>
      </c>
      <c r="G99" s="261">
        <v>25658</v>
      </c>
      <c r="H99" s="261">
        <v>195644</v>
      </c>
      <c r="I99" s="262">
        <v>0</v>
      </c>
      <c r="J99" s="261">
        <v>235944</v>
      </c>
      <c r="K99" s="261">
        <v>13990</v>
      </c>
      <c r="L99" s="262">
        <v>0</v>
      </c>
      <c r="M99" s="262">
        <v>176</v>
      </c>
      <c r="N99" s="262">
        <v>0</v>
      </c>
      <c r="O99" s="258">
        <v>2368777</v>
      </c>
    </row>
    <row r="100" spans="2:15">
      <c r="B100" s="260" t="s">
        <v>288</v>
      </c>
      <c r="C100" s="261">
        <v>2242</v>
      </c>
      <c r="D100" s="261">
        <v>461721</v>
      </c>
      <c r="E100" s="261">
        <v>1477863</v>
      </c>
      <c r="F100" s="261">
        <v>36658</v>
      </c>
      <c r="G100" s="261">
        <v>39914</v>
      </c>
      <c r="H100" s="261">
        <v>199744</v>
      </c>
      <c r="I100" s="262">
        <v>0</v>
      </c>
      <c r="J100" s="261">
        <v>177869</v>
      </c>
      <c r="K100" s="262">
        <v>0</v>
      </c>
      <c r="L100" s="262">
        <v>0</v>
      </c>
      <c r="M100" s="261">
        <v>2758</v>
      </c>
      <c r="N100" s="261">
        <v>31559</v>
      </c>
      <c r="O100" s="258">
        <v>2430328</v>
      </c>
    </row>
    <row r="101" spans="2:15">
      <c r="B101" s="255" t="s">
        <v>297</v>
      </c>
      <c r="C101" s="258">
        <v>1200</v>
      </c>
      <c r="D101" s="258">
        <v>46296761</v>
      </c>
      <c r="E101" s="258">
        <v>750560</v>
      </c>
      <c r="F101" s="258">
        <v>13533</v>
      </c>
      <c r="G101" s="258">
        <v>174626</v>
      </c>
      <c r="H101" s="258">
        <v>218360</v>
      </c>
      <c r="I101" s="259">
        <v>0</v>
      </c>
      <c r="J101" s="258">
        <v>142679</v>
      </c>
      <c r="K101" s="259">
        <v>0</v>
      </c>
      <c r="L101" s="259">
        <v>0</v>
      </c>
      <c r="M101" s="259">
        <v>947</v>
      </c>
      <c r="N101" s="259">
        <v>0</v>
      </c>
      <c r="O101" s="258">
        <v>47598665</v>
      </c>
    </row>
    <row r="102" spans="2:15">
      <c r="B102" s="255" t="s">
        <v>303</v>
      </c>
      <c r="C102" s="258">
        <v>117052</v>
      </c>
      <c r="D102" s="258">
        <v>2147610</v>
      </c>
      <c r="E102" s="258">
        <v>933454</v>
      </c>
      <c r="F102" s="258">
        <v>8780</v>
      </c>
      <c r="G102" s="258">
        <v>34374</v>
      </c>
      <c r="H102" s="258">
        <v>259730</v>
      </c>
      <c r="I102" s="259">
        <v>0</v>
      </c>
      <c r="J102" s="258">
        <v>254634</v>
      </c>
      <c r="K102" s="259">
        <v>0</v>
      </c>
      <c r="L102" s="258">
        <v>14657</v>
      </c>
      <c r="M102" s="259">
        <v>367</v>
      </c>
      <c r="N102" s="259">
        <v>0</v>
      </c>
      <c r="O102" s="258">
        <v>3770657</v>
      </c>
    </row>
    <row r="103" spans="2:15">
      <c r="B103" s="260" t="s">
        <v>287</v>
      </c>
      <c r="C103" s="262">
        <v>719</v>
      </c>
      <c r="D103" s="261">
        <v>801246</v>
      </c>
      <c r="E103" s="261">
        <v>712520</v>
      </c>
      <c r="F103" s="261">
        <v>3523</v>
      </c>
      <c r="G103" s="262">
        <v>308</v>
      </c>
      <c r="H103" s="261">
        <v>674218</v>
      </c>
      <c r="I103" s="262">
        <v>0</v>
      </c>
      <c r="J103" s="261">
        <v>21982</v>
      </c>
      <c r="K103" s="262">
        <v>0</v>
      </c>
      <c r="L103" s="262">
        <v>0</v>
      </c>
      <c r="M103" s="262">
        <v>133</v>
      </c>
      <c r="N103" s="262">
        <v>0</v>
      </c>
      <c r="O103" s="258">
        <v>2214648</v>
      </c>
    </row>
    <row r="104" spans="2:15">
      <c r="B104" s="263" t="s">
        <v>3</v>
      </c>
      <c r="C104" s="264">
        <v>761716</v>
      </c>
      <c r="D104" s="264">
        <v>83874977</v>
      </c>
      <c r="E104" s="264">
        <v>34756309</v>
      </c>
      <c r="F104" s="264">
        <v>543045</v>
      </c>
      <c r="G104" s="264">
        <v>777231</v>
      </c>
      <c r="H104" s="264">
        <v>3474517</v>
      </c>
      <c r="I104" s="264">
        <v>3051510</v>
      </c>
      <c r="J104" s="264">
        <v>2689946</v>
      </c>
      <c r="K104" s="264">
        <v>207383</v>
      </c>
      <c r="L104" s="264">
        <v>2434086</v>
      </c>
      <c r="M104" s="264">
        <v>649011</v>
      </c>
      <c r="N104" s="264">
        <v>2865310</v>
      </c>
      <c r="O104" s="264">
        <v>136085042</v>
      </c>
    </row>
  </sheetData>
  <mergeCells count="2">
    <mergeCell ref="C3:O3"/>
    <mergeCell ref="B3:B4"/>
  </mergeCells>
  <pageMargins left="0.7" right="0.7" top="0.78740157499999996" bottom="0.78740157499999996" header="0.3" footer="0.3"/>
  <pageSetup paperSize="9" scale="6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N12"/>
  <sheetViews>
    <sheetView showGridLines="0" zoomScale="85" zoomScaleNormal="85" workbookViewId="0">
      <selection activeCell="E8" sqref="E8:F11"/>
    </sheetView>
  </sheetViews>
  <sheetFormatPr defaultRowHeight="12.75"/>
  <cols>
    <col min="1" max="1" width="9.140625" style="4"/>
    <col min="2" max="2" width="26.42578125" style="4" customWidth="1"/>
    <col min="3" max="14" width="12.7109375" style="4" customWidth="1"/>
    <col min="15" max="16384" width="9.140625" style="4"/>
  </cols>
  <sheetData>
    <row r="1" spans="2:14" ht="15" customHeight="1"/>
    <row r="2" spans="2:14" ht="15" customHeight="1">
      <c r="B2" s="18" t="s">
        <v>1400</v>
      </c>
    </row>
    <row r="3" spans="2:14" ht="15" customHeight="1">
      <c r="B3" s="377" t="s">
        <v>78</v>
      </c>
      <c r="C3" s="377" t="s">
        <v>208</v>
      </c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</row>
    <row r="4" spans="2:14" ht="39" thickBot="1">
      <c r="B4" s="378"/>
      <c r="C4" s="114" t="s">
        <v>70</v>
      </c>
      <c r="D4" s="114" t="s">
        <v>71</v>
      </c>
      <c r="E4" s="114" t="s">
        <v>16</v>
      </c>
      <c r="F4" s="114" t="s">
        <v>72</v>
      </c>
      <c r="G4" s="114" t="s">
        <v>15</v>
      </c>
      <c r="H4" s="114" t="s">
        <v>46</v>
      </c>
      <c r="I4" s="114" t="s">
        <v>73</v>
      </c>
      <c r="J4" s="114" t="s">
        <v>7</v>
      </c>
      <c r="K4" s="114" t="s">
        <v>74</v>
      </c>
      <c r="L4" s="114" t="s">
        <v>75</v>
      </c>
      <c r="M4" s="114" t="s">
        <v>76</v>
      </c>
      <c r="N4" s="114" t="s">
        <v>77</v>
      </c>
    </row>
    <row r="5" spans="2:14" ht="26.25" thickTop="1">
      <c r="B5" s="124" t="s">
        <v>209</v>
      </c>
      <c r="C5" s="125">
        <v>729572.13100000005</v>
      </c>
      <c r="D5" s="125">
        <v>77429511.216472015</v>
      </c>
      <c r="E5" s="125">
        <v>18258646.102827001</v>
      </c>
      <c r="F5" s="125">
        <v>415801.75599999988</v>
      </c>
      <c r="G5" s="125">
        <v>711070.72646000003</v>
      </c>
      <c r="H5" s="125">
        <v>956021.39065999992</v>
      </c>
      <c r="I5" s="125">
        <v>3051509.8552199998</v>
      </c>
      <c r="J5" s="125">
        <v>2689945.7076599998</v>
      </c>
      <c r="K5" s="125">
        <v>207383.4</v>
      </c>
      <c r="L5" s="125">
        <v>2434086.3800000004</v>
      </c>
      <c r="M5" s="125">
        <v>649010.80825999996</v>
      </c>
      <c r="N5" s="125">
        <v>2865310.2476200005</v>
      </c>
    </row>
    <row r="6" spans="2:14" ht="30" customHeight="1">
      <c r="B6" s="5" t="s">
        <v>210</v>
      </c>
      <c r="C6" s="9">
        <v>32144</v>
      </c>
      <c r="D6" s="9">
        <v>6445466</v>
      </c>
      <c r="E6" s="9">
        <f>6739602.697173+9758151</f>
        <v>16497753.697172999</v>
      </c>
      <c r="F6" s="9">
        <v>127243</v>
      </c>
      <c r="G6" s="9">
        <v>66160</v>
      </c>
      <c r="H6" s="9">
        <v>2518496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</row>
    <row r="7" spans="2:14" ht="15" customHeight="1">
      <c r="B7" s="17" t="s">
        <v>3</v>
      </c>
      <c r="C7" s="12">
        <f>SUM(C5:C6)</f>
        <v>761716.13100000005</v>
      </c>
      <c r="D7" s="12">
        <f t="shared" ref="D7:N7" si="0">SUM(D5:D6)</f>
        <v>83874977.216472015</v>
      </c>
      <c r="E7" s="12">
        <f t="shared" si="0"/>
        <v>34756399.799999997</v>
      </c>
      <c r="F7" s="12">
        <f t="shared" si="0"/>
        <v>543044.75599999982</v>
      </c>
      <c r="G7" s="12">
        <f t="shared" si="0"/>
        <v>777230.72646000003</v>
      </c>
      <c r="H7" s="12">
        <f t="shared" si="0"/>
        <v>3474517.39066</v>
      </c>
      <c r="I7" s="12">
        <f t="shared" si="0"/>
        <v>3051509.8552199998</v>
      </c>
      <c r="J7" s="12">
        <f t="shared" si="0"/>
        <v>2689945.7076599998</v>
      </c>
      <c r="K7" s="12">
        <f t="shared" si="0"/>
        <v>207383.4</v>
      </c>
      <c r="L7" s="12">
        <f t="shared" si="0"/>
        <v>2434086.3800000004</v>
      </c>
      <c r="M7" s="12">
        <f t="shared" si="0"/>
        <v>649010.80825999996</v>
      </c>
      <c r="N7" s="12">
        <f t="shared" si="0"/>
        <v>2865310.2476200005</v>
      </c>
    </row>
    <row r="8" spans="2:14">
      <c r="E8" s="25"/>
    </row>
    <row r="9" spans="2:14">
      <c r="B9" s="19" t="s">
        <v>229</v>
      </c>
    </row>
    <row r="10" spans="2:14">
      <c r="B10" s="20" t="s">
        <v>1401</v>
      </c>
    </row>
    <row r="12" spans="2:14">
      <c r="E12" s="134"/>
    </row>
  </sheetData>
  <mergeCells count="2">
    <mergeCell ref="B3:B4"/>
    <mergeCell ref="C3:N3"/>
  </mergeCells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1:G15"/>
  <sheetViews>
    <sheetView showGridLines="0" zoomScale="115" zoomScaleNormal="115" workbookViewId="0">
      <selection activeCell="D13" sqref="D13"/>
    </sheetView>
  </sheetViews>
  <sheetFormatPr defaultRowHeight="12.75"/>
  <cols>
    <col min="1" max="1" width="9.140625" style="4"/>
    <col min="2" max="2" width="24.7109375" style="4" customWidth="1"/>
    <col min="3" max="7" width="17.42578125" style="4" customWidth="1"/>
    <col min="8" max="16384" width="9.140625" style="4"/>
  </cols>
  <sheetData>
    <row r="1" spans="2:7" ht="15" customHeight="1"/>
    <row r="2" spans="2:7" ht="15" customHeight="1">
      <c r="B2" s="18" t="s">
        <v>1402</v>
      </c>
    </row>
    <row r="3" spans="2:7" ht="15" customHeight="1">
      <c r="B3" s="377" t="s">
        <v>18</v>
      </c>
      <c r="C3" s="377" t="s">
        <v>211</v>
      </c>
      <c r="D3" s="377"/>
      <c r="E3" s="377"/>
      <c r="F3" s="377"/>
      <c r="G3" s="377"/>
    </row>
    <row r="4" spans="2:7" ht="45" customHeight="1" thickBot="1">
      <c r="B4" s="378"/>
      <c r="C4" s="16" t="s">
        <v>79</v>
      </c>
      <c r="D4" s="16" t="s">
        <v>80</v>
      </c>
      <c r="E4" s="16" t="s">
        <v>283</v>
      </c>
      <c r="F4" s="16" t="s">
        <v>81</v>
      </c>
      <c r="G4" s="16" t="s">
        <v>82</v>
      </c>
    </row>
    <row r="5" spans="2:7" ht="15" customHeight="1" thickTop="1">
      <c r="B5" s="13" t="s">
        <v>250</v>
      </c>
      <c r="C5" s="14">
        <v>122704</v>
      </c>
      <c r="D5" s="14">
        <v>3762725</v>
      </c>
      <c r="E5" s="14">
        <v>672119</v>
      </c>
      <c r="F5" s="14">
        <v>22852046</v>
      </c>
      <c r="G5" s="14">
        <v>5276034</v>
      </c>
    </row>
    <row r="6" spans="2:7" ht="15" customHeight="1">
      <c r="C6" s="4">
        <f>C5*29.21</f>
        <v>3584183.8400000003</v>
      </c>
      <c r="D6" s="4">
        <f>D5*15</f>
        <v>56440875</v>
      </c>
      <c r="E6" s="4">
        <f>E5*34.2</f>
        <v>22986469.800000001</v>
      </c>
    </row>
    <row r="7" spans="2:7" ht="15" customHeight="1">
      <c r="B7" s="19" t="s">
        <v>226</v>
      </c>
    </row>
    <row r="8" spans="2:7" ht="15" customHeight="1">
      <c r="B8" s="20" t="s">
        <v>170</v>
      </c>
    </row>
    <row r="9" spans="2:7" s="117" customFormat="1" ht="15" customHeight="1">
      <c r="B9" s="129" t="s">
        <v>4198</v>
      </c>
    </row>
    <row r="10" spans="2:7" ht="15" customHeight="1"/>
    <row r="11" spans="2:7" ht="15" customHeight="1">
      <c r="B11" s="19" t="s">
        <v>227</v>
      </c>
    </row>
    <row r="12" spans="2:7" ht="15" customHeight="1">
      <c r="B12" s="20" t="s">
        <v>237</v>
      </c>
    </row>
    <row r="13" spans="2:7" ht="15" customHeight="1"/>
    <row r="14" spans="2:7">
      <c r="D14" s="117"/>
      <c r="E14" s="117"/>
      <c r="F14" s="117"/>
    </row>
    <row r="15" spans="2:7">
      <c r="C15" s="134"/>
      <c r="D15" s="134"/>
      <c r="E15" s="134"/>
      <c r="F15" s="134"/>
    </row>
  </sheetData>
  <mergeCells count="2">
    <mergeCell ref="B3:B4"/>
    <mergeCell ref="C3:G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1:I28"/>
  <sheetViews>
    <sheetView showGridLines="0" zoomScaleNormal="100" workbookViewId="0">
      <selection activeCell="B19" sqref="B19:B20"/>
    </sheetView>
  </sheetViews>
  <sheetFormatPr defaultRowHeight="12.75"/>
  <cols>
    <col min="1" max="1" width="9.140625" style="97" customWidth="1"/>
    <col min="2" max="2" width="27.140625" style="97" customWidth="1"/>
    <col min="3" max="9" width="18.7109375" style="97" customWidth="1"/>
    <col min="10" max="16384" width="9.140625" style="97"/>
  </cols>
  <sheetData>
    <row r="1" spans="2:9" ht="15" customHeight="1"/>
    <row r="2" spans="2:9" ht="15" customHeight="1">
      <c r="B2" s="78" t="s">
        <v>317</v>
      </c>
    </row>
    <row r="3" spans="2:9" ht="15" customHeight="1">
      <c r="B3" s="377" t="s">
        <v>0</v>
      </c>
      <c r="C3" s="377" t="s">
        <v>165</v>
      </c>
      <c r="D3" s="377"/>
      <c r="E3" s="377"/>
      <c r="F3" s="377"/>
      <c r="G3" s="377"/>
      <c r="H3" s="377"/>
      <c r="I3" s="377"/>
    </row>
    <row r="4" spans="2:9" ht="51.75" thickBot="1">
      <c r="B4" s="378"/>
      <c r="C4" s="90" t="s">
        <v>1</v>
      </c>
      <c r="D4" s="90" t="s">
        <v>2</v>
      </c>
      <c r="E4" s="90" t="s">
        <v>160</v>
      </c>
      <c r="F4" s="90" t="s">
        <v>161</v>
      </c>
      <c r="G4" s="90" t="s">
        <v>162</v>
      </c>
      <c r="H4" s="90" t="s">
        <v>167</v>
      </c>
      <c r="I4" s="90" t="s">
        <v>163</v>
      </c>
    </row>
    <row r="5" spans="2:9" ht="15" customHeight="1" thickTop="1">
      <c r="B5" s="89" t="s">
        <v>129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</row>
    <row r="6" spans="2:9" ht="15" customHeight="1">
      <c r="B6" s="80" t="s">
        <v>112</v>
      </c>
      <c r="C6" s="82">
        <v>1794.846</v>
      </c>
      <c r="D6" s="82">
        <v>7376.6949999999997</v>
      </c>
      <c r="E6" s="82">
        <v>585.18899999999996</v>
      </c>
      <c r="F6" s="82">
        <v>188.85599999999999</v>
      </c>
      <c r="G6" s="82">
        <v>150.78800000000001</v>
      </c>
      <c r="H6" s="82">
        <v>-0.69</v>
      </c>
      <c r="I6" s="82">
        <v>6452.2830000000004</v>
      </c>
    </row>
    <row r="7" spans="2:9" ht="15" customHeight="1">
      <c r="B7" s="80" t="s">
        <v>113</v>
      </c>
      <c r="C7" s="82">
        <v>0</v>
      </c>
      <c r="D7" s="82">
        <v>0</v>
      </c>
      <c r="E7" s="82">
        <v>0</v>
      </c>
      <c r="F7" s="82">
        <v>0</v>
      </c>
      <c r="G7" s="82">
        <v>0</v>
      </c>
      <c r="H7" s="82">
        <v>0</v>
      </c>
      <c r="I7" s="82">
        <v>0</v>
      </c>
    </row>
    <row r="8" spans="2:9" ht="15" customHeight="1">
      <c r="B8" s="80" t="s">
        <v>114</v>
      </c>
      <c r="C8" s="82">
        <v>125.318</v>
      </c>
      <c r="D8" s="82">
        <v>384.51299999999998</v>
      </c>
      <c r="E8" s="82">
        <v>27.343</v>
      </c>
      <c r="F8" s="82">
        <v>2.6629999999999998</v>
      </c>
      <c r="G8" s="82">
        <v>21.616</v>
      </c>
      <c r="H8" s="82">
        <v>0.98499999999999999</v>
      </c>
      <c r="I8" s="82">
        <v>331.904</v>
      </c>
    </row>
    <row r="9" spans="2:9" ht="15" customHeight="1">
      <c r="B9" s="80" t="s">
        <v>90</v>
      </c>
      <c r="C9" s="82">
        <v>642.70799999999997</v>
      </c>
      <c r="D9" s="82">
        <v>921.07799999999997</v>
      </c>
      <c r="E9" s="82">
        <v>8.2059999999999995</v>
      </c>
      <c r="F9" s="82">
        <v>0</v>
      </c>
      <c r="G9" s="82">
        <v>0</v>
      </c>
      <c r="H9" s="82">
        <v>0</v>
      </c>
      <c r="I9" s="82">
        <v>912.87199999999996</v>
      </c>
    </row>
    <row r="10" spans="2:9" ht="15" customHeight="1">
      <c r="B10" s="80" t="s">
        <v>130</v>
      </c>
      <c r="C10" s="82">
        <v>45</v>
      </c>
      <c r="D10" s="82">
        <v>49.726999999999997</v>
      </c>
      <c r="E10" s="82">
        <v>65.968999999999994</v>
      </c>
      <c r="F10" s="82">
        <v>0</v>
      </c>
      <c r="G10" s="82">
        <v>0.57599999999999996</v>
      </c>
      <c r="H10" s="82">
        <v>0</v>
      </c>
      <c r="I10" s="82">
        <v>-16.818000000000001</v>
      </c>
    </row>
    <row r="11" spans="2:9" ht="15" customHeight="1">
      <c r="B11" s="80" t="s">
        <v>92</v>
      </c>
      <c r="C11" s="82">
        <v>6.0540000000000003</v>
      </c>
      <c r="D11" s="82">
        <v>8.7870000000000008</v>
      </c>
      <c r="E11" s="82">
        <v>0.154</v>
      </c>
      <c r="F11" s="82">
        <v>0</v>
      </c>
      <c r="G11" s="82">
        <v>0</v>
      </c>
      <c r="H11" s="82">
        <v>0</v>
      </c>
      <c r="I11" s="82">
        <v>8.6329999999999991</v>
      </c>
    </row>
    <row r="12" spans="2:9" ht="15" customHeight="1">
      <c r="B12" s="80" t="s">
        <v>91</v>
      </c>
      <c r="C12" s="82">
        <v>245.74199999999999</v>
      </c>
      <c r="D12" s="82">
        <v>250.57900000000001</v>
      </c>
      <c r="E12" s="82">
        <v>2.5310000000000001</v>
      </c>
      <c r="F12" s="82">
        <v>0</v>
      </c>
      <c r="G12" s="82">
        <v>0</v>
      </c>
      <c r="H12" s="82">
        <v>0</v>
      </c>
      <c r="I12" s="82">
        <v>248.048</v>
      </c>
    </row>
    <row r="13" spans="2:9" ht="15" customHeight="1">
      <c r="B13" s="80" t="s">
        <v>164</v>
      </c>
      <c r="C13" s="82">
        <v>0</v>
      </c>
      <c r="D13" s="82">
        <v>0</v>
      </c>
      <c r="E13" s="82">
        <v>0</v>
      </c>
      <c r="F13" s="82">
        <v>0</v>
      </c>
      <c r="G13" s="82">
        <v>0</v>
      </c>
      <c r="H13" s="82">
        <v>0</v>
      </c>
      <c r="I13" s="82">
        <v>0</v>
      </c>
    </row>
    <row r="14" spans="2:9" ht="15" customHeight="1">
      <c r="B14" s="80" t="s">
        <v>115</v>
      </c>
      <c r="C14" s="82">
        <v>0</v>
      </c>
      <c r="D14" s="82">
        <v>0</v>
      </c>
      <c r="E14" s="82">
        <v>0</v>
      </c>
      <c r="F14" s="82">
        <v>0</v>
      </c>
      <c r="G14" s="82">
        <v>0</v>
      </c>
      <c r="H14" s="82">
        <v>0</v>
      </c>
      <c r="I14" s="82">
        <v>0</v>
      </c>
    </row>
    <row r="15" spans="2:9" ht="15" customHeight="1">
      <c r="B15" s="84" t="s">
        <v>3</v>
      </c>
      <c r="C15" s="86">
        <f>SUM(C5:C14)</f>
        <v>2859.6680000000001</v>
      </c>
      <c r="D15" s="86">
        <f t="shared" ref="D15:I15" si="0">SUM(D5:D14)</f>
        <v>8991.3790000000008</v>
      </c>
      <c r="E15" s="86">
        <f t="shared" si="0"/>
        <v>689.39199999999983</v>
      </c>
      <c r="F15" s="86">
        <f t="shared" si="0"/>
        <v>191.51900000000001</v>
      </c>
      <c r="G15" s="86">
        <f t="shared" si="0"/>
        <v>172.98</v>
      </c>
      <c r="H15" s="86">
        <f t="shared" si="0"/>
        <v>0.29500000000000004</v>
      </c>
      <c r="I15" s="86">
        <f t="shared" si="0"/>
        <v>7936.9219999999996</v>
      </c>
    </row>
    <row r="17" spans="2:5">
      <c r="B17" s="96" t="s">
        <v>229</v>
      </c>
    </row>
    <row r="18" spans="2:5">
      <c r="B18" s="100" t="s">
        <v>246</v>
      </c>
      <c r="D18" s="98"/>
      <c r="E18" s="98"/>
    </row>
    <row r="27" spans="2:5">
      <c r="D27" s="99"/>
    </row>
    <row r="28" spans="2:5">
      <c r="E28" s="99"/>
    </row>
  </sheetData>
  <mergeCells count="2">
    <mergeCell ref="C3:I3"/>
    <mergeCell ref="B3:B4"/>
  </mergeCells>
  <pageMargins left="0.7" right="0.7" top="0.78740157499999996" bottom="0.78740157499999996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I73"/>
  <sheetViews>
    <sheetView showGridLines="0" zoomScaleNormal="100" workbookViewId="0">
      <selection activeCell="B76" sqref="B76"/>
    </sheetView>
  </sheetViews>
  <sheetFormatPr defaultRowHeight="12.75"/>
  <cols>
    <col min="1" max="1" width="9.140625" style="4"/>
    <col min="2" max="2" width="19" style="4" customWidth="1"/>
    <col min="3" max="3" width="51.85546875" style="4" customWidth="1"/>
    <col min="4" max="4" width="16.5703125" style="4" customWidth="1"/>
    <col min="5" max="5" width="14.5703125" style="4" customWidth="1"/>
    <col min="6" max="9" width="13" style="4" customWidth="1"/>
    <col min="10" max="16384" width="9.140625" style="4"/>
  </cols>
  <sheetData>
    <row r="1" spans="1:9" ht="15" customHeight="1"/>
    <row r="2" spans="1:9" ht="15" customHeight="1">
      <c r="B2" s="18" t="s">
        <v>1453</v>
      </c>
      <c r="C2" s="127" t="s">
        <v>1770</v>
      </c>
    </row>
    <row r="3" spans="1:9" ht="20.100000000000001" customHeight="1">
      <c r="B3" s="377" t="s">
        <v>212</v>
      </c>
      <c r="C3" s="377" t="s">
        <v>116</v>
      </c>
      <c r="D3" s="377" t="s">
        <v>3123</v>
      </c>
      <c r="E3" s="377" t="s">
        <v>83</v>
      </c>
      <c r="F3" s="377" t="s">
        <v>84</v>
      </c>
      <c r="G3" s="377"/>
      <c r="H3" s="377"/>
      <c r="I3" s="377"/>
    </row>
    <row r="4" spans="1:9" ht="69" customHeight="1" thickBot="1">
      <c r="B4" s="378"/>
      <c r="C4" s="378"/>
      <c r="D4" s="378"/>
      <c r="E4" s="378"/>
      <c r="F4" s="281" t="s">
        <v>32</v>
      </c>
      <c r="G4" s="281" t="s">
        <v>16</v>
      </c>
      <c r="H4" s="281" t="s">
        <v>6</v>
      </c>
      <c r="I4" s="281" t="s">
        <v>21</v>
      </c>
    </row>
    <row r="5" spans="1:9" ht="15" customHeight="1" thickTop="1">
      <c r="B5" s="148" t="s">
        <v>298</v>
      </c>
      <c r="C5" s="148" t="s">
        <v>1438</v>
      </c>
      <c r="D5" s="285">
        <v>500285</v>
      </c>
      <c r="E5" s="285">
        <v>0</v>
      </c>
      <c r="F5" s="179">
        <v>0</v>
      </c>
      <c r="G5" s="179">
        <v>410249</v>
      </c>
      <c r="H5" s="179">
        <v>0</v>
      </c>
      <c r="I5" s="179">
        <v>517</v>
      </c>
    </row>
    <row r="6" spans="1:9" ht="15" customHeight="1">
      <c r="B6" s="120" t="s">
        <v>298</v>
      </c>
      <c r="C6" s="120" t="s">
        <v>1463</v>
      </c>
      <c r="D6" s="139">
        <v>55483</v>
      </c>
      <c r="E6" s="139">
        <v>36214</v>
      </c>
      <c r="F6" s="121">
        <v>58062</v>
      </c>
      <c r="G6" s="121">
        <v>1565191</v>
      </c>
      <c r="H6" s="121">
        <v>103996</v>
      </c>
      <c r="I6" s="121">
        <v>0</v>
      </c>
    </row>
    <row r="7" spans="1:9" ht="15" customHeight="1">
      <c r="A7" s="117"/>
      <c r="B7" s="7" t="s">
        <v>285</v>
      </c>
      <c r="C7" s="120" t="s">
        <v>1444</v>
      </c>
      <c r="D7" s="139">
        <v>37780</v>
      </c>
      <c r="E7" s="139">
        <v>0</v>
      </c>
      <c r="F7" s="121">
        <v>497958</v>
      </c>
      <c r="G7" s="121">
        <v>433714</v>
      </c>
      <c r="H7" s="121">
        <v>0</v>
      </c>
      <c r="I7" s="121">
        <v>568808</v>
      </c>
    </row>
    <row r="8" spans="1:9" ht="15" customHeight="1">
      <c r="A8" s="117"/>
      <c r="B8" s="7" t="s">
        <v>292</v>
      </c>
      <c r="C8" s="120" t="s">
        <v>1468</v>
      </c>
      <c r="D8" s="139">
        <v>50262</v>
      </c>
      <c r="E8" s="139">
        <v>0</v>
      </c>
      <c r="F8" s="121">
        <v>0</v>
      </c>
      <c r="G8" s="121">
        <v>795347</v>
      </c>
      <c r="H8" s="121">
        <v>0</v>
      </c>
      <c r="I8" s="121">
        <v>0</v>
      </c>
    </row>
    <row r="9" spans="1:9" ht="15" customHeight="1">
      <c r="A9" s="117"/>
      <c r="B9" s="7" t="s">
        <v>287</v>
      </c>
      <c r="C9" s="120" t="s">
        <v>1466</v>
      </c>
      <c r="D9" s="139">
        <v>30025</v>
      </c>
      <c r="E9" s="139">
        <v>0</v>
      </c>
      <c r="F9" s="121">
        <v>655502</v>
      </c>
      <c r="G9" s="121">
        <v>172089</v>
      </c>
      <c r="H9" s="121">
        <v>21982</v>
      </c>
      <c r="I9" s="121">
        <v>4</v>
      </c>
    </row>
    <row r="10" spans="1:9">
      <c r="A10" s="117"/>
      <c r="B10" s="120" t="s">
        <v>285</v>
      </c>
      <c r="C10" s="120" t="s">
        <v>1405</v>
      </c>
      <c r="D10" s="139">
        <v>199267</v>
      </c>
      <c r="E10" s="139">
        <v>0</v>
      </c>
      <c r="F10" s="121">
        <v>0</v>
      </c>
      <c r="G10" s="121">
        <v>103750</v>
      </c>
      <c r="H10" s="121">
        <v>0</v>
      </c>
      <c r="I10" s="121"/>
    </row>
    <row r="11" spans="1:9">
      <c r="A11" s="117"/>
      <c r="B11" s="7" t="s">
        <v>293</v>
      </c>
      <c r="C11" s="120" t="s">
        <v>1408</v>
      </c>
      <c r="D11" s="139">
        <v>3600</v>
      </c>
      <c r="E11" s="139">
        <v>35332</v>
      </c>
      <c r="F11" s="121">
        <v>0</v>
      </c>
      <c r="G11" s="121">
        <v>0</v>
      </c>
      <c r="H11" s="121">
        <v>579802</v>
      </c>
      <c r="I11" s="121">
        <v>0</v>
      </c>
    </row>
    <row r="12" spans="1:9">
      <c r="A12" s="117"/>
      <c r="B12" s="7" t="s">
        <v>304</v>
      </c>
      <c r="C12" s="137" t="s">
        <v>1456</v>
      </c>
      <c r="D12" s="139">
        <v>33619</v>
      </c>
      <c r="E12" s="139">
        <v>0</v>
      </c>
      <c r="F12" s="121">
        <v>458415</v>
      </c>
      <c r="G12" s="121">
        <v>0</v>
      </c>
      <c r="H12" s="121">
        <v>0</v>
      </c>
      <c r="I12" s="121">
        <v>0</v>
      </c>
    </row>
    <row r="13" spans="1:9">
      <c r="A13" s="117"/>
      <c r="B13" s="120" t="s">
        <v>294</v>
      </c>
      <c r="C13" s="120" t="s">
        <v>1436</v>
      </c>
      <c r="D13" s="139">
        <v>112230</v>
      </c>
      <c r="E13" s="139">
        <v>366936</v>
      </c>
      <c r="F13" s="121">
        <v>0</v>
      </c>
      <c r="G13" s="121">
        <v>99827</v>
      </c>
      <c r="H13" s="121">
        <v>0</v>
      </c>
      <c r="I13" s="121">
        <v>50569</v>
      </c>
    </row>
    <row r="14" spans="1:9">
      <c r="A14" s="117"/>
      <c r="B14" s="7" t="s">
        <v>293</v>
      </c>
      <c r="C14" s="120" t="s">
        <v>1416</v>
      </c>
      <c r="D14" s="139">
        <v>49127</v>
      </c>
      <c r="E14" s="139">
        <v>0</v>
      </c>
      <c r="F14" s="121">
        <v>0</v>
      </c>
      <c r="G14" s="121">
        <v>244820</v>
      </c>
      <c r="H14" s="121">
        <v>0</v>
      </c>
      <c r="I14" s="121">
        <v>8</v>
      </c>
    </row>
    <row r="15" spans="1:9">
      <c r="A15" s="117"/>
      <c r="B15" s="7" t="s">
        <v>297</v>
      </c>
      <c r="C15" s="120" t="s">
        <v>1455</v>
      </c>
      <c r="D15" s="139">
        <v>6538</v>
      </c>
      <c r="E15" s="139">
        <v>0</v>
      </c>
      <c r="F15" s="121">
        <v>0</v>
      </c>
      <c r="G15" s="121">
        <v>330799</v>
      </c>
      <c r="H15" s="121">
        <v>0</v>
      </c>
      <c r="I15" s="121">
        <v>0</v>
      </c>
    </row>
    <row r="16" spans="1:9">
      <c r="A16" s="117"/>
      <c r="B16" s="7" t="s">
        <v>303</v>
      </c>
      <c r="C16" s="120" t="s">
        <v>1417</v>
      </c>
      <c r="D16" s="139">
        <v>6439</v>
      </c>
      <c r="E16" s="139">
        <v>0</v>
      </c>
      <c r="F16" s="121">
        <v>110283</v>
      </c>
      <c r="G16" s="121">
        <v>197003</v>
      </c>
      <c r="H16" s="121">
        <v>0</v>
      </c>
      <c r="I16" s="121">
        <v>14657</v>
      </c>
    </row>
    <row r="17" spans="1:9">
      <c r="A17" s="117"/>
      <c r="B17" s="7" t="s">
        <v>293</v>
      </c>
      <c r="C17" s="120" t="s">
        <v>1418</v>
      </c>
      <c r="D17" s="139">
        <v>16396</v>
      </c>
      <c r="E17" s="139">
        <v>0</v>
      </c>
      <c r="F17" s="121">
        <v>0</v>
      </c>
      <c r="G17" s="121">
        <v>282365</v>
      </c>
      <c r="H17" s="121">
        <v>0</v>
      </c>
      <c r="I17" s="121">
        <v>336</v>
      </c>
    </row>
    <row r="18" spans="1:9">
      <c r="A18" s="117"/>
      <c r="B18" s="7" t="s">
        <v>304</v>
      </c>
      <c r="C18" s="120" t="s">
        <v>1409</v>
      </c>
      <c r="D18" s="139">
        <v>7200</v>
      </c>
      <c r="E18" s="139">
        <v>0</v>
      </c>
      <c r="F18" s="121">
        <v>199181</v>
      </c>
      <c r="G18" s="121">
        <v>5740</v>
      </c>
      <c r="H18" s="121">
        <v>15459</v>
      </c>
      <c r="I18" s="121">
        <v>54610</v>
      </c>
    </row>
    <row r="19" spans="1:9">
      <c r="A19" s="117"/>
      <c r="B19" s="120" t="s">
        <v>299</v>
      </c>
      <c r="C19" s="120" t="s">
        <v>1446</v>
      </c>
      <c r="D19" s="139">
        <v>265</v>
      </c>
      <c r="E19" s="139">
        <v>0</v>
      </c>
      <c r="F19" s="121">
        <v>0</v>
      </c>
      <c r="G19" s="121">
        <v>245065</v>
      </c>
      <c r="H19" s="121">
        <v>0</v>
      </c>
      <c r="I19" s="121">
        <v>29</v>
      </c>
    </row>
    <row r="20" spans="1:9">
      <c r="A20" s="117"/>
      <c r="B20" s="7" t="s">
        <v>292</v>
      </c>
      <c r="C20" s="120" t="s">
        <v>1412</v>
      </c>
      <c r="D20" s="139">
        <v>39842</v>
      </c>
      <c r="E20" s="139">
        <v>0</v>
      </c>
      <c r="F20" s="121">
        <v>0</v>
      </c>
      <c r="G20" s="121">
        <v>97260</v>
      </c>
      <c r="H20" s="121">
        <v>0</v>
      </c>
      <c r="I20" s="121">
        <v>41</v>
      </c>
    </row>
    <row r="21" spans="1:9">
      <c r="A21" s="117"/>
      <c r="B21" s="7" t="s">
        <v>301</v>
      </c>
      <c r="C21" s="120" t="s">
        <v>1410</v>
      </c>
      <c r="D21" s="139">
        <v>10825</v>
      </c>
      <c r="E21" s="139">
        <v>0</v>
      </c>
      <c r="F21" s="121">
        <v>0</v>
      </c>
      <c r="G21" s="121">
        <v>145686</v>
      </c>
      <c r="H21" s="121">
        <v>0</v>
      </c>
      <c r="I21" s="121">
        <v>0</v>
      </c>
    </row>
    <row r="22" spans="1:9">
      <c r="A22" s="117"/>
      <c r="B22" s="7" t="s">
        <v>307</v>
      </c>
      <c r="C22" s="120" t="s">
        <v>1443</v>
      </c>
      <c r="D22" s="139">
        <v>11290</v>
      </c>
      <c r="E22" s="139">
        <v>91</v>
      </c>
      <c r="F22" s="121">
        <v>0</v>
      </c>
      <c r="G22" s="121">
        <v>141954</v>
      </c>
      <c r="H22" s="121">
        <v>0</v>
      </c>
      <c r="I22" s="121">
        <v>0</v>
      </c>
    </row>
    <row r="23" spans="1:9">
      <c r="A23" s="117"/>
      <c r="B23" s="7" t="s">
        <v>284</v>
      </c>
      <c r="C23" s="120" t="s">
        <v>1449</v>
      </c>
      <c r="D23" s="139">
        <v>20130</v>
      </c>
      <c r="E23" s="139">
        <v>301</v>
      </c>
      <c r="F23" s="121">
        <v>0</v>
      </c>
      <c r="G23" s="121">
        <v>107455</v>
      </c>
      <c r="H23" s="121">
        <v>51</v>
      </c>
      <c r="I23" s="121">
        <v>0</v>
      </c>
    </row>
    <row r="24" spans="1:9">
      <c r="A24" s="117"/>
      <c r="B24" s="7" t="s">
        <v>297</v>
      </c>
      <c r="C24" s="120" t="s">
        <v>1422</v>
      </c>
      <c r="D24" s="139">
        <v>12927</v>
      </c>
      <c r="E24" s="139">
        <v>0</v>
      </c>
      <c r="F24" s="121">
        <v>0</v>
      </c>
      <c r="G24" s="121">
        <v>613</v>
      </c>
      <c r="H24" s="121">
        <v>108528</v>
      </c>
      <c r="I24" s="121">
        <v>0</v>
      </c>
    </row>
    <row r="25" spans="1:9">
      <c r="A25" s="117"/>
      <c r="B25" s="7" t="s">
        <v>295</v>
      </c>
      <c r="C25" s="120" t="s">
        <v>1431</v>
      </c>
      <c r="D25" s="139">
        <v>23881</v>
      </c>
      <c r="E25" s="139">
        <v>0</v>
      </c>
      <c r="F25" s="121">
        <v>0</v>
      </c>
      <c r="G25" s="121">
        <v>64246</v>
      </c>
      <c r="H25" s="121">
        <v>0</v>
      </c>
      <c r="I25" s="121">
        <v>9</v>
      </c>
    </row>
    <row r="26" spans="1:9">
      <c r="A26" s="117"/>
      <c r="B26" s="7" t="s">
        <v>305</v>
      </c>
      <c r="C26" s="120" t="s">
        <v>1419</v>
      </c>
      <c r="D26" s="139">
        <v>10791</v>
      </c>
      <c r="E26" s="139">
        <v>0</v>
      </c>
      <c r="F26" s="121">
        <v>0</v>
      </c>
      <c r="G26" s="121">
        <v>91758</v>
      </c>
      <c r="H26" s="121">
        <v>15032</v>
      </c>
      <c r="I26" s="121">
        <v>0</v>
      </c>
    </row>
    <row r="27" spans="1:9">
      <c r="A27" s="117"/>
      <c r="B27" s="7" t="s">
        <v>308</v>
      </c>
      <c r="C27" s="120" t="s">
        <v>1420</v>
      </c>
      <c r="D27" s="139">
        <v>15665</v>
      </c>
      <c r="E27" s="139">
        <v>0</v>
      </c>
      <c r="F27" s="121">
        <v>0</v>
      </c>
      <c r="G27" s="121">
        <v>85636</v>
      </c>
      <c r="H27" s="121">
        <v>0</v>
      </c>
      <c r="I27" s="121">
        <v>0</v>
      </c>
    </row>
    <row r="28" spans="1:9">
      <c r="A28" s="117"/>
      <c r="B28" s="7" t="s">
        <v>305</v>
      </c>
      <c r="C28" s="120" t="s">
        <v>1423</v>
      </c>
      <c r="D28" s="139">
        <v>16643</v>
      </c>
      <c r="E28" s="139">
        <v>0</v>
      </c>
      <c r="F28" s="121">
        <v>0</v>
      </c>
      <c r="G28" s="121">
        <v>55668</v>
      </c>
      <c r="H28" s="121">
        <v>0</v>
      </c>
      <c r="I28" s="121">
        <v>0</v>
      </c>
    </row>
    <row r="29" spans="1:9">
      <c r="A29" s="117"/>
      <c r="B29" s="7" t="s">
        <v>293</v>
      </c>
      <c r="C29" s="120" t="s">
        <v>1414</v>
      </c>
      <c r="D29" s="139">
        <v>14798</v>
      </c>
      <c r="E29" s="139">
        <v>0</v>
      </c>
      <c r="F29" s="121">
        <v>0</v>
      </c>
      <c r="G29" s="121">
        <v>58975</v>
      </c>
      <c r="H29" s="121">
        <v>0</v>
      </c>
      <c r="I29" s="121">
        <v>13</v>
      </c>
    </row>
    <row r="30" spans="1:9">
      <c r="A30" s="117"/>
      <c r="B30" s="7" t="s">
        <v>285</v>
      </c>
      <c r="C30" s="120" t="s">
        <v>1451</v>
      </c>
      <c r="D30" s="139">
        <v>10797</v>
      </c>
      <c r="E30" s="139">
        <v>0</v>
      </c>
      <c r="F30" s="121">
        <v>0</v>
      </c>
      <c r="G30" s="121">
        <v>72457</v>
      </c>
      <c r="H30" s="121">
        <v>0</v>
      </c>
      <c r="I30" s="121">
        <v>0</v>
      </c>
    </row>
    <row r="31" spans="1:9">
      <c r="A31" s="117"/>
      <c r="B31" s="7" t="s">
        <v>292</v>
      </c>
      <c r="C31" s="120" t="s">
        <v>1413</v>
      </c>
      <c r="D31" s="139">
        <v>20893</v>
      </c>
      <c r="E31" s="139">
        <v>0</v>
      </c>
      <c r="F31" s="121">
        <v>0</v>
      </c>
      <c r="G31" s="121">
        <v>34506</v>
      </c>
      <c r="H31" s="121">
        <v>0</v>
      </c>
      <c r="I31" s="121">
        <v>47</v>
      </c>
    </row>
    <row r="32" spans="1:9">
      <c r="A32" s="117"/>
      <c r="B32" s="7" t="s">
        <v>304</v>
      </c>
      <c r="C32" s="120" t="s">
        <v>1461</v>
      </c>
      <c r="D32" s="139">
        <v>868</v>
      </c>
      <c r="E32" s="139">
        <v>9208</v>
      </c>
      <c r="F32" s="121">
        <v>0</v>
      </c>
      <c r="G32" s="121">
        <v>0</v>
      </c>
      <c r="H32" s="121">
        <v>102141</v>
      </c>
      <c r="I32" s="121">
        <v>0</v>
      </c>
    </row>
    <row r="33" spans="1:9">
      <c r="A33" s="117"/>
      <c r="B33" s="7" t="s">
        <v>304</v>
      </c>
      <c r="C33" s="120" t="s">
        <v>1430</v>
      </c>
      <c r="D33" s="139">
        <v>7125</v>
      </c>
      <c r="E33" s="139">
        <v>0</v>
      </c>
      <c r="F33" s="121">
        <v>0</v>
      </c>
      <c r="G33" s="121">
        <v>70739</v>
      </c>
      <c r="H33" s="121">
        <v>4706</v>
      </c>
      <c r="I33" s="121">
        <v>0</v>
      </c>
    </row>
    <row r="34" spans="1:9">
      <c r="A34" s="117"/>
      <c r="B34" s="7" t="s">
        <v>307</v>
      </c>
      <c r="C34" s="120" t="s">
        <v>1452</v>
      </c>
      <c r="D34" s="139">
        <v>11658</v>
      </c>
      <c r="E34" s="139">
        <v>0</v>
      </c>
      <c r="F34" s="121">
        <v>0</v>
      </c>
      <c r="G34" s="121">
        <v>52832</v>
      </c>
      <c r="H34" s="121">
        <v>0</v>
      </c>
      <c r="I34" s="121">
        <v>0</v>
      </c>
    </row>
    <row r="35" spans="1:9">
      <c r="A35" s="117"/>
      <c r="B35" s="7" t="s">
        <v>294</v>
      </c>
      <c r="C35" s="120" t="s">
        <v>1460</v>
      </c>
      <c r="D35" s="139">
        <v>773</v>
      </c>
      <c r="E35" s="139">
        <v>8091</v>
      </c>
      <c r="F35" s="121">
        <v>0</v>
      </c>
      <c r="G35" s="121">
        <v>0</v>
      </c>
      <c r="H35" s="121">
        <v>89820</v>
      </c>
      <c r="I35" s="121">
        <v>456</v>
      </c>
    </row>
    <row r="36" spans="1:9">
      <c r="A36" s="117"/>
      <c r="B36" s="7" t="s">
        <v>308</v>
      </c>
      <c r="C36" s="120" t="s">
        <v>1432</v>
      </c>
      <c r="D36" s="139">
        <v>1871</v>
      </c>
      <c r="E36" s="139">
        <v>8173</v>
      </c>
      <c r="F36" s="121">
        <v>0</v>
      </c>
      <c r="G36" s="121">
        <v>0</v>
      </c>
      <c r="H36" s="121">
        <v>83475</v>
      </c>
      <c r="I36" s="121">
        <v>0</v>
      </c>
    </row>
    <row r="37" spans="1:9">
      <c r="A37" s="117"/>
      <c r="B37" s="7" t="s">
        <v>295</v>
      </c>
      <c r="C37" s="120" t="s">
        <v>1426</v>
      </c>
      <c r="D37" s="139">
        <v>16845</v>
      </c>
      <c r="E37" s="139">
        <v>0</v>
      </c>
      <c r="F37" s="121">
        <v>0</v>
      </c>
      <c r="G37" s="121">
        <v>29385</v>
      </c>
      <c r="H37" s="121">
        <v>0</v>
      </c>
      <c r="I37" s="121">
        <v>0</v>
      </c>
    </row>
    <row r="38" spans="1:9">
      <c r="A38" s="117"/>
      <c r="B38" s="7" t="s">
        <v>303</v>
      </c>
      <c r="C38" s="120" t="s">
        <v>1458</v>
      </c>
      <c r="D38" s="139">
        <v>674</v>
      </c>
      <c r="E38" s="139">
        <v>0</v>
      </c>
      <c r="F38" s="121">
        <v>0</v>
      </c>
      <c r="G38" s="121">
        <v>85045</v>
      </c>
      <c r="H38" s="121"/>
      <c r="I38" s="121">
        <v>115</v>
      </c>
    </row>
    <row r="39" spans="1:9">
      <c r="A39" s="117"/>
      <c r="B39" s="7" t="s">
        <v>295</v>
      </c>
      <c r="C39" s="120" t="s">
        <v>1448</v>
      </c>
      <c r="D39" s="139">
        <v>1376</v>
      </c>
      <c r="E39" s="139">
        <v>8</v>
      </c>
      <c r="F39" s="121">
        <v>0</v>
      </c>
      <c r="G39" s="121">
        <v>1600</v>
      </c>
      <c r="H39" s="121">
        <v>79021</v>
      </c>
      <c r="I39" s="121">
        <v>0</v>
      </c>
    </row>
    <row r="40" spans="1:9">
      <c r="A40" s="117"/>
      <c r="B40" s="7" t="s">
        <v>303</v>
      </c>
      <c r="C40" s="120" t="s">
        <v>1407</v>
      </c>
      <c r="D40" s="139">
        <v>2135</v>
      </c>
      <c r="E40" s="139">
        <v>0</v>
      </c>
      <c r="F40" s="121">
        <v>0</v>
      </c>
      <c r="G40" s="121">
        <v>73276</v>
      </c>
      <c r="H40" s="121">
        <v>0</v>
      </c>
      <c r="I40" s="121">
        <v>0</v>
      </c>
    </row>
    <row r="41" spans="1:9">
      <c r="A41" s="117"/>
      <c r="B41" s="7"/>
      <c r="C41" s="120" t="s">
        <v>1445</v>
      </c>
      <c r="D41" s="139">
        <v>0</v>
      </c>
      <c r="E41" s="139">
        <v>0</v>
      </c>
      <c r="F41" s="121">
        <v>0</v>
      </c>
      <c r="G41" s="121">
        <v>80756</v>
      </c>
      <c r="H41" s="121">
        <v>0</v>
      </c>
      <c r="I41" s="121">
        <v>0</v>
      </c>
    </row>
    <row r="42" spans="1:9">
      <c r="A42" s="117"/>
      <c r="B42" s="7" t="s">
        <v>293</v>
      </c>
      <c r="C42" s="120" t="s">
        <v>1421</v>
      </c>
      <c r="D42" s="139">
        <v>23</v>
      </c>
      <c r="E42" s="139">
        <v>0</v>
      </c>
      <c r="F42" s="121">
        <v>0</v>
      </c>
      <c r="G42" s="121">
        <v>78152</v>
      </c>
      <c r="H42" s="121">
        <v>0</v>
      </c>
      <c r="I42" s="121">
        <v>0</v>
      </c>
    </row>
    <row r="43" spans="1:9">
      <c r="A43" s="117"/>
      <c r="B43" s="7" t="s">
        <v>304</v>
      </c>
      <c r="C43" s="120" t="s">
        <v>1457</v>
      </c>
      <c r="D43" s="139">
        <v>15545</v>
      </c>
      <c r="E43" s="139">
        <v>0</v>
      </c>
      <c r="F43" s="121">
        <v>0</v>
      </c>
      <c r="G43" s="121">
        <v>21385</v>
      </c>
      <c r="H43" s="121">
        <v>0</v>
      </c>
      <c r="I43" s="121">
        <v>0</v>
      </c>
    </row>
    <row r="44" spans="1:9">
      <c r="A44" s="117"/>
      <c r="B44" s="7" t="s">
        <v>288</v>
      </c>
      <c r="C44" s="120" t="s">
        <v>1429</v>
      </c>
      <c r="D44" s="139">
        <v>1</v>
      </c>
      <c r="E44" s="139">
        <v>0</v>
      </c>
      <c r="F44" s="121">
        <v>0</v>
      </c>
      <c r="G44" s="121">
        <v>919</v>
      </c>
      <c r="H44" s="121"/>
      <c r="I44" s="121">
        <v>73393</v>
      </c>
    </row>
    <row r="45" spans="1:9">
      <c r="A45" s="117"/>
      <c r="B45" s="7" t="s">
        <v>295</v>
      </c>
      <c r="C45" s="120" t="s">
        <v>1459</v>
      </c>
      <c r="D45" s="139">
        <v>0</v>
      </c>
      <c r="E45" s="139">
        <v>7410</v>
      </c>
      <c r="F45" s="121">
        <v>0</v>
      </c>
      <c r="G45" s="121"/>
      <c r="H45" s="121">
        <v>72884</v>
      </c>
      <c r="I45" s="121">
        <v>0</v>
      </c>
    </row>
    <row r="46" spans="1:9">
      <c r="A46" s="117"/>
      <c r="B46" s="7" t="s">
        <v>293</v>
      </c>
      <c r="C46" s="120" t="s">
        <v>1427</v>
      </c>
      <c r="D46" s="139">
        <v>1</v>
      </c>
      <c r="E46" s="139">
        <v>2766</v>
      </c>
      <c r="F46" s="121">
        <v>0</v>
      </c>
      <c r="G46" s="121"/>
      <c r="H46" s="121">
        <v>71376</v>
      </c>
      <c r="I46" s="121">
        <v>0</v>
      </c>
    </row>
    <row r="47" spans="1:9">
      <c r="A47" s="117"/>
      <c r="B47" s="7" t="s">
        <v>285</v>
      </c>
      <c r="C47" s="120" t="s">
        <v>1442</v>
      </c>
      <c r="D47" s="139">
        <v>1369</v>
      </c>
      <c r="E47" s="139">
        <v>0</v>
      </c>
      <c r="F47" s="121">
        <v>0</v>
      </c>
      <c r="G47" s="121">
        <v>64384</v>
      </c>
      <c r="H47" s="121">
        <v>0</v>
      </c>
      <c r="I47" s="121">
        <v>38</v>
      </c>
    </row>
    <row r="48" spans="1:9">
      <c r="A48" s="117"/>
      <c r="B48" s="7" t="s">
        <v>301</v>
      </c>
      <c r="C48" s="120" t="s">
        <v>1411</v>
      </c>
      <c r="D48" s="139">
        <v>2066</v>
      </c>
      <c r="E48" s="139">
        <v>0</v>
      </c>
      <c r="F48" s="121">
        <v>0</v>
      </c>
      <c r="G48" s="121">
        <v>61733</v>
      </c>
      <c r="H48" s="121">
        <v>0</v>
      </c>
      <c r="I48" s="121">
        <v>0</v>
      </c>
    </row>
    <row r="49" spans="1:9">
      <c r="A49" s="117"/>
      <c r="B49" s="7" t="s">
        <v>295</v>
      </c>
      <c r="C49" s="120" t="s">
        <v>1437</v>
      </c>
      <c r="D49" s="139">
        <v>1461</v>
      </c>
      <c r="E49" s="139">
        <v>0</v>
      </c>
      <c r="F49" s="121">
        <v>0</v>
      </c>
      <c r="G49" s="121">
        <v>0</v>
      </c>
      <c r="H49" s="121">
        <v>63448</v>
      </c>
      <c r="I49" s="121">
        <v>0</v>
      </c>
    </row>
    <row r="50" spans="1:9">
      <c r="A50" s="117"/>
      <c r="B50" s="120" t="s">
        <v>1644</v>
      </c>
      <c r="C50" s="120" t="s">
        <v>1403</v>
      </c>
      <c r="D50" s="139">
        <v>14167</v>
      </c>
      <c r="E50" s="139">
        <v>0</v>
      </c>
      <c r="F50" s="121">
        <v>0</v>
      </c>
      <c r="G50" s="121">
        <v>12728</v>
      </c>
      <c r="H50" s="121">
        <v>0</v>
      </c>
      <c r="I50" s="121">
        <v>2823</v>
      </c>
    </row>
    <row r="51" spans="1:9">
      <c r="A51" s="117"/>
      <c r="B51" s="7" t="s">
        <v>298</v>
      </c>
      <c r="C51" s="120" t="s">
        <v>1467</v>
      </c>
      <c r="D51" s="139">
        <v>167</v>
      </c>
      <c r="E51" s="139">
        <v>7524</v>
      </c>
      <c r="F51" s="121">
        <v>0</v>
      </c>
      <c r="G51" s="121">
        <v>0</v>
      </c>
      <c r="H51" s="121">
        <v>64259</v>
      </c>
      <c r="I51" s="121">
        <v>0</v>
      </c>
    </row>
    <row r="52" spans="1:9">
      <c r="A52" s="117"/>
      <c r="B52" s="7" t="s">
        <v>307</v>
      </c>
      <c r="C52" s="120" t="s">
        <v>1469</v>
      </c>
      <c r="D52" s="139">
        <v>19</v>
      </c>
      <c r="E52" s="139">
        <v>3166</v>
      </c>
      <c r="F52" s="121">
        <v>0</v>
      </c>
      <c r="G52" s="121">
        <v>64613</v>
      </c>
      <c r="H52" s="121">
        <v>0</v>
      </c>
      <c r="I52" s="121">
        <v>0</v>
      </c>
    </row>
    <row r="53" spans="1:9">
      <c r="A53" s="117"/>
      <c r="B53" s="7" t="s">
        <v>295</v>
      </c>
      <c r="C53" s="120" t="s">
        <v>1404</v>
      </c>
      <c r="D53" s="139">
        <v>17619</v>
      </c>
      <c r="E53" s="139">
        <v>0</v>
      </c>
      <c r="F53" s="121">
        <v>0</v>
      </c>
      <c r="G53" s="121">
        <v>0</v>
      </c>
      <c r="H53" s="121">
        <v>0</v>
      </c>
      <c r="I53" s="121">
        <v>60</v>
      </c>
    </row>
    <row r="54" spans="1:9">
      <c r="A54" s="117"/>
      <c r="B54" s="7" t="s">
        <v>303</v>
      </c>
      <c r="C54" s="120" t="s">
        <v>1424</v>
      </c>
      <c r="D54" s="139">
        <v>1552</v>
      </c>
      <c r="E54" s="139">
        <v>0</v>
      </c>
      <c r="F54" s="121">
        <v>55669</v>
      </c>
      <c r="G54" s="121"/>
      <c r="H54" s="121">
        <v>0</v>
      </c>
      <c r="I54" s="121">
        <v>0</v>
      </c>
    </row>
    <row r="55" spans="1:9">
      <c r="A55" s="117"/>
      <c r="B55" s="7" t="s">
        <v>300</v>
      </c>
      <c r="C55" s="120" t="s">
        <v>1439</v>
      </c>
      <c r="D55" s="139">
        <v>6829</v>
      </c>
      <c r="E55" s="139">
        <v>0</v>
      </c>
      <c r="F55" s="121">
        <v>0</v>
      </c>
      <c r="G55" s="121">
        <v>36440</v>
      </c>
      <c r="H55" s="121">
        <v>0</v>
      </c>
      <c r="I55" s="121">
        <v>0</v>
      </c>
    </row>
    <row r="56" spans="1:9">
      <c r="A56" s="117"/>
      <c r="B56" s="7" t="s">
        <v>285</v>
      </c>
      <c r="C56" s="120" t="s">
        <v>1415</v>
      </c>
      <c r="D56" s="139">
        <v>8462</v>
      </c>
      <c r="E56" s="139">
        <v>0</v>
      </c>
      <c r="F56" s="121">
        <v>28028</v>
      </c>
      <c r="G56" s="121">
        <v>2106</v>
      </c>
      <c r="H56" s="121">
        <v>0</v>
      </c>
      <c r="I56" s="121">
        <v>0</v>
      </c>
    </row>
    <row r="57" spans="1:9">
      <c r="A57" s="117"/>
      <c r="B57" s="7" t="s">
        <v>306</v>
      </c>
      <c r="C57" s="120" t="s">
        <v>1464</v>
      </c>
      <c r="D57" s="139">
        <v>534</v>
      </c>
      <c r="E57" s="139">
        <v>5994</v>
      </c>
      <c r="F57" s="121">
        <v>0</v>
      </c>
      <c r="G57" s="121">
        <v>0</v>
      </c>
      <c r="H57" s="121">
        <v>54342</v>
      </c>
      <c r="I57" s="121">
        <v>0</v>
      </c>
    </row>
    <row r="58" spans="1:9">
      <c r="A58" s="117"/>
      <c r="B58" s="7" t="s">
        <v>302</v>
      </c>
      <c r="C58" s="120" t="s">
        <v>1434</v>
      </c>
      <c r="D58" s="139">
        <v>3123</v>
      </c>
      <c r="E58" s="139">
        <v>0</v>
      </c>
      <c r="F58" s="121">
        <v>0</v>
      </c>
      <c r="G58" s="121">
        <v>43887</v>
      </c>
      <c r="H58" s="121">
        <v>0</v>
      </c>
      <c r="I58" s="121">
        <v>0</v>
      </c>
    </row>
    <row r="59" spans="1:9">
      <c r="A59" s="117"/>
      <c r="B59" s="7" t="s">
        <v>301</v>
      </c>
      <c r="C59" s="120" t="s">
        <v>1433</v>
      </c>
      <c r="D59" s="139">
        <v>4648</v>
      </c>
      <c r="E59" s="139">
        <v>1056</v>
      </c>
      <c r="F59" s="121">
        <v>0</v>
      </c>
      <c r="G59" s="121">
        <v>33763</v>
      </c>
      <c r="H59" s="121">
        <v>0</v>
      </c>
      <c r="I59" s="121">
        <v>2900</v>
      </c>
    </row>
    <row r="60" spans="1:9">
      <c r="A60" s="117"/>
      <c r="B60" s="7" t="s">
        <v>292</v>
      </c>
      <c r="C60" s="120" t="s">
        <v>1462</v>
      </c>
      <c r="D60" s="139">
        <v>132</v>
      </c>
      <c r="E60" s="139">
        <v>6752</v>
      </c>
      <c r="F60" s="121">
        <v>0</v>
      </c>
      <c r="G60" s="121">
        <v>0</v>
      </c>
      <c r="H60" s="121">
        <v>48397</v>
      </c>
      <c r="I60" s="121">
        <v>0</v>
      </c>
    </row>
    <row r="61" spans="1:9">
      <c r="A61" s="117"/>
      <c r="B61" s="7" t="s">
        <v>3121</v>
      </c>
      <c r="C61" s="120" t="s">
        <v>1450</v>
      </c>
      <c r="D61" s="139">
        <v>16</v>
      </c>
      <c r="E61" s="139">
        <v>0</v>
      </c>
      <c r="F61" s="121">
        <v>11118</v>
      </c>
      <c r="G61" s="121">
        <v>37240</v>
      </c>
      <c r="H61" s="121">
        <v>0</v>
      </c>
      <c r="I61" s="121">
        <v>0</v>
      </c>
    </row>
    <row r="62" spans="1:9">
      <c r="A62" s="117"/>
      <c r="B62" s="7" t="s">
        <v>284</v>
      </c>
      <c r="C62" s="120" t="s">
        <v>1435</v>
      </c>
      <c r="D62" s="139">
        <v>0</v>
      </c>
      <c r="E62" s="139">
        <v>0</v>
      </c>
      <c r="F62" s="121">
        <v>0</v>
      </c>
      <c r="G62" s="121">
        <v>32644</v>
      </c>
      <c r="H62" s="121">
        <v>0</v>
      </c>
      <c r="I62" s="121">
        <v>14029</v>
      </c>
    </row>
    <row r="63" spans="1:9">
      <c r="A63" s="117"/>
      <c r="B63" s="7" t="s">
        <v>291</v>
      </c>
      <c r="C63" s="120" t="s">
        <v>1441</v>
      </c>
      <c r="D63" s="139">
        <v>569</v>
      </c>
      <c r="E63" s="139">
        <v>4587</v>
      </c>
      <c r="F63" s="121">
        <v>0</v>
      </c>
      <c r="G63" s="121">
        <v>450</v>
      </c>
      <c r="H63" s="121">
        <v>42829</v>
      </c>
      <c r="I63" s="121">
        <v>0</v>
      </c>
    </row>
    <row r="64" spans="1:9">
      <c r="A64" s="117"/>
      <c r="B64" s="7" t="s">
        <v>305</v>
      </c>
      <c r="C64" s="120" t="s">
        <v>1447</v>
      </c>
      <c r="D64" s="139">
        <v>642</v>
      </c>
      <c r="E64" s="139">
        <v>0</v>
      </c>
      <c r="F64" s="121">
        <v>0</v>
      </c>
      <c r="G64" s="121">
        <v>42733</v>
      </c>
      <c r="H64" s="121">
        <v>0</v>
      </c>
      <c r="I64" s="121">
        <v>0</v>
      </c>
    </row>
    <row r="65" spans="1:9">
      <c r="A65" s="117"/>
      <c r="B65" s="7" t="s">
        <v>292</v>
      </c>
      <c r="C65" s="120" t="s">
        <v>1406</v>
      </c>
      <c r="D65" s="139">
        <v>2464</v>
      </c>
      <c r="E65" s="139">
        <v>255</v>
      </c>
      <c r="F65" s="121">
        <v>0</v>
      </c>
      <c r="G65" s="121">
        <v>34694</v>
      </c>
      <c r="H65" s="121">
        <v>0</v>
      </c>
      <c r="I65" s="121">
        <v>0</v>
      </c>
    </row>
    <row r="66" spans="1:9">
      <c r="A66" s="117"/>
      <c r="B66" s="7" t="s">
        <v>285</v>
      </c>
      <c r="C66" s="120" t="s">
        <v>1440</v>
      </c>
      <c r="D66" s="139">
        <v>800</v>
      </c>
      <c r="E66" s="139">
        <v>4029</v>
      </c>
      <c r="F66" s="121">
        <v>0</v>
      </c>
      <c r="G66" s="121">
        <v>0</v>
      </c>
      <c r="H66" s="121">
        <v>38898</v>
      </c>
      <c r="I66" s="121">
        <v>0</v>
      </c>
    </row>
    <row r="67" spans="1:9">
      <c r="A67" s="117"/>
      <c r="B67" s="7" t="s">
        <v>301</v>
      </c>
      <c r="C67" s="120" t="s">
        <v>1465</v>
      </c>
      <c r="D67" s="139">
        <v>70</v>
      </c>
      <c r="E67" s="139">
        <v>3525</v>
      </c>
      <c r="F67" s="121">
        <v>0</v>
      </c>
      <c r="G67" s="121">
        <v>0</v>
      </c>
      <c r="H67" s="121">
        <v>41130</v>
      </c>
      <c r="I67" s="121">
        <v>0</v>
      </c>
    </row>
    <row r="68" spans="1:9">
      <c r="A68" s="117"/>
      <c r="B68" s="7" t="s">
        <v>297</v>
      </c>
      <c r="C68" s="120" t="s">
        <v>1470</v>
      </c>
      <c r="D68" s="139">
        <v>251</v>
      </c>
      <c r="E68" s="139">
        <v>4613</v>
      </c>
      <c r="F68" s="121">
        <v>0</v>
      </c>
      <c r="G68" s="121">
        <v>0</v>
      </c>
      <c r="H68" s="121">
        <v>36516</v>
      </c>
      <c r="I68" s="121">
        <v>0</v>
      </c>
    </row>
    <row r="69" spans="1:9">
      <c r="A69" s="117"/>
      <c r="B69" s="120" t="s">
        <v>297</v>
      </c>
      <c r="C69" s="120" t="s">
        <v>1428</v>
      </c>
      <c r="D69" s="139">
        <v>800</v>
      </c>
      <c r="E69" s="139">
        <v>4743</v>
      </c>
      <c r="F69" s="121">
        <v>0</v>
      </c>
      <c r="G69" s="121">
        <v>0</v>
      </c>
      <c r="H69" s="121">
        <v>34427</v>
      </c>
      <c r="I69" s="121">
        <v>0</v>
      </c>
    </row>
    <row r="70" spans="1:9">
      <c r="A70" s="117"/>
      <c r="B70" s="7" t="s">
        <v>285</v>
      </c>
      <c r="C70" s="120" t="s">
        <v>1425</v>
      </c>
      <c r="D70" s="139">
        <v>3839</v>
      </c>
      <c r="E70" s="139">
        <v>0</v>
      </c>
      <c r="F70" s="121">
        <v>0</v>
      </c>
      <c r="G70" s="121">
        <v>8129</v>
      </c>
      <c r="H70" s="121">
        <v>0</v>
      </c>
      <c r="I70" s="121">
        <v>0</v>
      </c>
    </row>
    <row r="72" spans="1:9">
      <c r="B72" s="19" t="s">
        <v>229</v>
      </c>
    </row>
    <row r="73" spans="1:9">
      <c r="B73" s="20" t="s">
        <v>239</v>
      </c>
    </row>
  </sheetData>
  <mergeCells count="5">
    <mergeCell ref="F3:I3"/>
    <mergeCell ref="E3:E4"/>
    <mergeCell ref="D3:D4"/>
    <mergeCell ref="C3:C4"/>
    <mergeCell ref="B3:B4"/>
  </mergeCells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B2:H114"/>
  <sheetViews>
    <sheetView showGridLines="0" zoomScaleNormal="100" workbookViewId="0">
      <selection activeCell="C74" sqref="C74"/>
    </sheetView>
  </sheetViews>
  <sheetFormatPr defaultRowHeight="12.75"/>
  <cols>
    <col min="1" max="1" width="2.5703125" style="4" customWidth="1"/>
    <col min="2" max="2" width="36.7109375" style="4" customWidth="1"/>
    <col min="3" max="8" width="21.5703125" style="4" customWidth="1"/>
    <col min="9" max="16384" width="9.140625" style="4"/>
  </cols>
  <sheetData>
    <row r="2" spans="2:8">
      <c r="B2" s="18" t="s">
        <v>1769</v>
      </c>
    </row>
    <row r="3" spans="2:8">
      <c r="B3" s="377" t="s">
        <v>116</v>
      </c>
      <c r="C3" s="377" t="s">
        <v>213</v>
      </c>
      <c r="D3" s="377"/>
      <c r="E3" s="377"/>
      <c r="F3" s="377"/>
      <c r="G3" s="377"/>
      <c r="H3" s="377"/>
    </row>
    <row r="4" spans="2:8">
      <c r="B4" s="377"/>
      <c r="C4" s="377" t="s">
        <v>85</v>
      </c>
      <c r="D4" s="377"/>
      <c r="E4" s="377"/>
      <c r="F4" s="377" t="s">
        <v>86</v>
      </c>
      <c r="G4" s="377"/>
      <c r="H4" s="377"/>
    </row>
    <row r="5" spans="2:8" ht="13.5" thickBot="1">
      <c r="B5" s="378"/>
      <c r="C5" s="114" t="s">
        <v>87</v>
      </c>
      <c r="D5" s="114" t="s">
        <v>88</v>
      </c>
      <c r="E5" s="114" t="s">
        <v>89</v>
      </c>
      <c r="F5" s="114" t="s">
        <v>87</v>
      </c>
      <c r="G5" s="114" t="s">
        <v>88</v>
      </c>
      <c r="H5" s="114" t="s">
        <v>89</v>
      </c>
    </row>
    <row r="6" spans="2:8" ht="13.5" thickTop="1">
      <c r="B6" s="13" t="s">
        <v>1438</v>
      </c>
      <c r="C6" s="110" t="s">
        <v>1454</v>
      </c>
      <c r="D6" s="110" t="s">
        <v>1471</v>
      </c>
      <c r="E6" s="110" t="s">
        <v>1471</v>
      </c>
      <c r="F6" s="110" t="s">
        <v>1454</v>
      </c>
      <c r="G6" s="31" t="s">
        <v>1471</v>
      </c>
      <c r="H6" s="31" t="s">
        <v>1471</v>
      </c>
    </row>
    <row r="7" spans="2:8" ht="25.5">
      <c r="B7" s="5" t="s">
        <v>1463</v>
      </c>
      <c r="C7" s="21" t="s">
        <v>1471</v>
      </c>
      <c r="D7" s="58" t="s">
        <v>1473</v>
      </c>
      <c r="E7" s="21" t="s">
        <v>1471</v>
      </c>
      <c r="F7" s="21" t="s">
        <v>1471</v>
      </c>
      <c r="G7" s="21" t="s">
        <v>1471</v>
      </c>
      <c r="H7" s="21" t="s">
        <v>1474</v>
      </c>
    </row>
    <row r="8" spans="2:8" ht="25.5">
      <c r="B8" s="5" t="s">
        <v>1444</v>
      </c>
      <c r="C8" s="21" t="s">
        <v>1471</v>
      </c>
      <c r="D8" s="58" t="s">
        <v>1473</v>
      </c>
      <c r="E8" s="21" t="s">
        <v>1471</v>
      </c>
      <c r="F8" s="21" t="s">
        <v>1471</v>
      </c>
      <c r="G8" s="21" t="s">
        <v>1473</v>
      </c>
      <c r="H8" s="21" t="s">
        <v>1471</v>
      </c>
    </row>
    <row r="9" spans="2:8" ht="25.5">
      <c r="B9" s="5" t="s">
        <v>1468</v>
      </c>
      <c r="C9" s="113"/>
      <c r="D9" s="113" t="s">
        <v>1473</v>
      </c>
      <c r="E9" s="112" t="s">
        <v>1471</v>
      </c>
      <c r="F9" s="112" t="s">
        <v>1471</v>
      </c>
      <c r="G9" s="112" t="s">
        <v>1473</v>
      </c>
      <c r="H9" s="113"/>
    </row>
    <row r="10" spans="2:8" ht="25.5">
      <c r="B10" s="5" t="s">
        <v>1466</v>
      </c>
      <c r="C10" s="135" t="s">
        <v>1472</v>
      </c>
      <c r="D10" s="135" t="s">
        <v>1471</v>
      </c>
      <c r="E10" s="135" t="s">
        <v>1471</v>
      </c>
      <c r="F10" s="135" t="s">
        <v>1472</v>
      </c>
      <c r="G10" s="135" t="s">
        <v>1471</v>
      </c>
      <c r="H10" s="135" t="s">
        <v>1471</v>
      </c>
    </row>
    <row r="11" spans="2:8">
      <c r="B11" s="5" t="s">
        <v>1405</v>
      </c>
      <c r="C11" s="59" t="s">
        <v>1454</v>
      </c>
      <c r="D11" s="21" t="s">
        <v>1471</v>
      </c>
      <c r="E11" s="21" t="s">
        <v>1471</v>
      </c>
      <c r="F11" s="58" t="s">
        <v>1454</v>
      </c>
      <c r="G11" s="21" t="s">
        <v>1471</v>
      </c>
      <c r="H11" s="21" t="s">
        <v>1471</v>
      </c>
    </row>
    <row r="12" spans="2:8" ht="25.5">
      <c r="B12" s="5" t="s">
        <v>1408</v>
      </c>
      <c r="C12" s="21" t="s">
        <v>1471</v>
      </c>
      <c r="D12" s="21" t="s">
        <v>1473</v>
      </c>
      <c r="E12" s="21" t="s">
        <v>1471</v>
      </c>
      <c r="F12" s="21" t="s">
        <v>1471</v>
      </c>
      <c r="G12" s="21" t="s">
        <v>1473</v>
      </c>
      <c r="H12" s="21" t="s">
        <v>1471</v>
      </c>
    </row>
    <row r="13" spans="2:8" ht="25.5">
      <c r="B13" s="5" t="s">
        <v>1456</v>
      </c>
      <c r="C13" s="60" t="s">
        <v>1472</v>
      </c>
      <c r="D13" s="21"/>
      <c r="E13" s="21" t="s">
        <v>1471</v>
      </c>
      <c r="F13" s="61" t="s">
        <v>1472</v>
      </c>
      <c r="G13" s="21" t="s">
        <v>1471</v>
      </c>
      <c r="H13" s="21" t="s">
        <v>1471</v>
      </c>
    </row>
    <row r="14" spans="2:8" ht="25.5">
      <c r="B14" s="5" t="s">
        <v>1436</v>
      </c>
      <c r="C14" s="21" t="s">
        <v>1471</v>
      </c>
      <c r="D14" s="21" t="s">
        <v>1473</v>
      </c>
      <c r="E14" s="21" t="s">
        <v>1471</v>
      </c>
      <c r="F14" s="21" t="s">
        <v>1471</v>
      </c>
      <c r="G14" s="21" t="s">
        <v>1473</v>
      </c>
      <c r="H14" s="21" t="s">
        <v>1471</v>
      </c>
    </row>
    <row r="15" spans="2:8" ht="25.5">
      <c r="B15" s="5" t="s">
        <v>1416</v>
      </c>
      <c r="C15" s="21" t="s">
        <v>1471</v>
      </c>
      <c r="D15" s="21" t="s">
        <v>1473</v>
      </c>
      <c r="E15" s="21" t="s">
        <v>1471</v>
      </c>
      <c r="F15" s="21" t="s">
        <v>1472</v>
      </c>
      <c r="G15" s="21" t="s">
        <v>1471</v>
      </c>
      <c r="H15" s="21" t="s">
        <v>1471</v>
      </c>
    </row>
    <row r="16" spans="2:8" ht="25.5">
      <c r="B16" s="5" t="s">
        <v>1455</v>
      </c>
      <c r="C16" s="21" t="s">
        <v>1454</v>
      </c>
      <c r="D16" s="21" t="s">
        <v>1471</v>
      </c>
      <c r="E16" s="21" t="s">
        <v>1471</v>
      </c>
      <c r="F16" s="21" t="s">
        <v>1475</v>
      </c>
      <c r="G16" s="21" t="s">
        <v>1471</v>
      </c>
      <c r="H16" s="21" t="s">
        <v>1471</v>
      </c>
    </row>
    <row r="17" spans="2:8" ht="25.5">
      <c r="B17" s="5" t="s">
        <v>1417</v>
      </c>
      <c r="C17" s="21" t="s">
        <v>1472</v>
      </c>
      <c r="D17" s="21" t="s">
        <v>1471</v>
      </c>
      <c r="E17" s="21" t="s">
        <v>1471</v>
      </c>
      <c r="F17" s="21" t="s">
        <v>1472</v>
      </c>
      <c r="G17" s="21" t="s">
        <v>1471</v>
      </c>
      <c r="H17" s="21" t="s">
        <v>1471</v>
      </c>
    </row>
    <row r="18" spans="2:8" ht="25.5">
      <c r="B18" s="5" t="s">
        <v>1418</v>
      </c>
      <c r="C18" s="21" t="s">
        <v>1472</v>
      </c>
      <c r="D18" s="21" t="s">
        <v>1471</v>
      </c>
      <c r="E18" s="21" t="s">
        <v>1471</v>
      </c>
      <c r="F18" s="21" t="s">
        <v>1472</v>
      </c>
      <c r="G18" s="21" t="s">
        <v>1471</v>
      </c>
      <c r="H18" s="21" t="s">
        <v>1471</v>
      </c>
    </row>
    <row r="19" spans="2:8" ht="25.5">
      <c r="B19" s="5" t="s">
        <v>1409</v>
      </c>
      <c r="C19" s="21" t="s">
        <v>1472</v>
      </c>
      <c r="D19" s="21" t="s">
        <v>1471</v>
      </c>
      <c r="E19" s="21" t="s">
        <v>1471</v>
      </c>
      <c r="F19" s="21" t="s">
        <v>1472</v>
      </c>
      <c r="G19" s="21" t="s">
        <v>1471</v>
      </c>
      <c r="H19" s="21" t="s">
        <v>1471</v>
      </c>
    </row>
    <row r="20" spans="2:8">
      <c r="B20" s="5" t="s">
        <v>1446</v>
      </c>
      <c r="C20" s="21" t="s">
        <v>1475</v>
      </c>
      <c r="D20" s="21" t="s">
        <v>1471</v>
      </c>
      <c r="E20" s="21" t="s">
        <v>1471</v>
      </c>
      <c r="F20" s="21" t="s">
        <v>1475</v>
      </c>
      <c r="G20" s="21" t="s">
        <v>1471</v>
      </c>
      <c r="H20" s="21" t="s">
        <v>1471</v>
      </c>
    </row>
    <row r="21" spans="2:8" ht="25.5">
      <c r="B21" s="5" t="s">
        <v>1412</v>
      </c>
      <c r="C21" s="21" t="s">
        <v>1472</v>
      </c>
      <c r="D21" s="21" t="s">
        <v>1471</v>
      </c>
      <c r="E21" s="21" t="s">
        <v>1471</v>
      </c>
      <c r="F21" s="21" t="s">
        <v>1454</v>
      </c>
      <c r="G21" s="21" t="s">
        <v>1471</v>
      </c>
      <c r="H21" s="21" t="s">
        <v>1471</v>
      </c>
    </row>
    <row r="22" spans="2:8" ht="25.5">
      <c r="B22" s="5" t="s">
        <v>1410</v>
      </c>
      <c r="C22" s="21" t="s">
        <v>1471</v>
      </c>
      <c r="D22" s="21" t="s">
        <v>1473</v>
      </c>
      <c r="E22" s="21" t="s">
        <v>1471</v>
      </c>
      <c r="F22" s="21" t="s">
        <v>1471</v>
      </c>
      <c r="G22" s="21" t="s">
        <v>1473</v>
      </c>
      <c r="H22" s="21" t="s">
        <v>1471</v>
      </c>
    </row>
    <row r="23" spans="2:8">
      <c r="B23" s="5" t="s">
        <v>1443</v>
      </c>
      <c r="C23" s="21" t="s">
        <v>1476</v>
      </c>
      <c r="D23" s="21" t="s">
        <v>1471</v>
      </c>
      <c r="E23" s="21" t="s">
        <v>1471</v>
      </c>
      <c r="F23" s="21" t="s">
        <v>1476</v>
      </c>
      <c r="G23" s="21" t="s">
        <v>1471</v>
      </c>
      <c r="H23" s="21"/>
    </row>
    <row r="24" spans="2:8" ht="25.5">
      <c r="B24" s="5" t="s">
        <v>1449</v>
      </c>
      <c r="C24" s="21" t="s">
        <v>1472</v>
      </c>
      <c r="D24" s="21" t="s">
        <v>1471</v>
      </c>
      <c r="E24" s="21" t="s">
        <v>1471</v>
      </c>
      <c r="F24" s="21" t="s">
        <v>1472</v>
      </c>
      <c r="G24" s="21" t="s">
        <v>1471</v>
      </c>
      <c r="H24" s="21" t="s">
        <v>1471</v>
      </c>
    </row>
    <row r="25" spans="2:8" ht="25.5">
      <c r="B25" s="5" t="s">
        <v>1422</v>
      </c>
      <c r="C25" s="21" t="s">
        <v>1472</v>
      </c>
      <c r="D25" s="21" t="s">
        <v>1471</v>
      </c>
      <c r="E25" s="21" t="s">
        <v>1471</v>
      </c>
      <c r="F25" s="21" t="s">
        <v>1454</v>
      </c>
      <c r="G25" s="21" t="s">
        <v>1471</v>
      </c>
      <c r="H25" s="21" t="s">
        <v>1471</v>
      </c>
    </row>
    <row r="26" spans="2:8" ht="25.5">
      <c r="B26" s="5" t="s">
        <v>1431</v>
      </c>
      <c r="C26" s="21" t="s">
        <v>1471</v>
      </c>
      <c r="D26" s="21" t="s">
        <v>1473</v>
      </c>
      <c r="E26" s="21" t="s">
        <v>1471</v>
      </c>
      <c r="F26" s="21" t="s">
        <v>1471</v>
      </c>
      <c r="G26" s="21" t="s">
        <v>1473</v>
      </c>
      <c r="H26" s="21" t="s">
        <v>1471</v>
      </c>
    </row>
    <row r="27" spans="2:8" ht="25.5">
      <c r="B27" s="5" t="s">
        <v>1419</v>
      </c>
      <c r="C27" s="21" t="s">
        <v>1472</v>
      </c>
      <c r="D27" s="21" t="s">
        <v>1471</v>
      </c>
      <c r="E27" s="21" t="s">
        <v>1471</v>
      </c>
      <c r="F27" s="21" t="s">
        <v>1472</v>
      </c>
      <c r="G27" s="21" t="s">
        <v>1471</v>
      </c>
      <c r="H27" s="21" t="s">
        <v>1471</v>
      </c>
    </row>
    <row r="28" spans="2:8" ht="25.5">
      <c r="B28" s="5" t="s">
        <v>1420</v>
      </c>
      <c r="C28" s="21" t="s">
        <v>1472</v>
      </c>
      <c r="D28" s="21" t="s">
        <v>1471</v>
      </c>
      <c r="E28" s="21" t="s">
        <v>1471</v>
      </c>
      <c r="F28" s="21" t="s">
        <v>1472</v>
      </c>
      <c r="G28" s="21" t="s">
        <v>1471</v>
      </c>
      <c r="H28" s="21" t="s">
        <v>1471</v>
      </c>
    </row>
    <row r="29" spans="2:8" ht="25.5">
      <c r="B29" s="5" t="s">
        <v>1423</v>
      </c>
      <c r="C29" s="21" t="s">
        <v>1472</v>
      </c>
      <c r="D29" s="21" t="s">
        <v>1471</v>
      </c>
      <c r="E29" s="21" t="s">
        <v>1471</v>
      </c>
      <c r="F29" s="21" t="s">
        <v>1472</v>
      </c>
      <c r="G29" s="21" t="s">
        <v>1471</v>
      </c>
      <c r="H29" s="21" t="s">
        <v>1471</v>
      </c>
    </row>
    <row r="30" spans="2:8">
      <c r="B30" s="5" t="s">
        <v>1414</v>
      </c>
      <c r="C30" s="21" t="s">
        <v>1454</v>
      </c>
      <c r="D30" s="21"/>
      <c r="E30" s="21" t="s">
        <v>1471</v>
      </c>
      <c r="F30" s="21" t="s">
        <v>1454</v>
      </c>
      <c r="G30" s="21" t="s">
        <v>1471</v>
      </c>
      <c r="H30" s="21" t="s">
        <v>1471</v>
      </c>
    </row>
    <row r="31" spans="2:8" ht="25.5">
      <c r="B31" s="5" t="s">
        <v>1451</v>
      </c>
      <c r="C31" s="21" t="s">
        <v>1471</v>
      </c>
      <c r="D31" s="21" t="s">
        <v>1473</v>
      </c>
      <c r="E31" s="21" t="s">
        <v>1471</v>
      </c>
      <c r="F31" s="21" t="s">
        <v>1471</v>
      </c>
      <c r="G31" s="21" t="s">
        <v>1473</v>
      </c>
      <c r="H31" s="21" t="s">
        <v>1471</v>
      </c>
    </row>
    <row r="32" spans="2:8" ht="25.5">
      <c r="B32" s="5" t="s">
        <v>1413</v>
      </c>
      <c r="C32" s="21" t="s">
        <v>1471</v>
      </c>
      <c r="D32" s="21" t="s">
        <v>1473</v>
      </c>
      <c r="E32" s="21" t="s">
        <v>1471</v>
      </c>
      <c r="F32" s="21" t="s">
        <v>1473</v>
      </c>
      <c r="G32" s="21" t="s">
        <v>1471</v>
      </c>
      <c r="H32" s="21" t="s">
        <v>1471</v>
      </c>
    </row>
    <row r="33" spans="2:8" ht="25.5">
      <c r="B33" s="5" t="s">
        <v>1461</v>
      </c>
      <c r="C33" s="21" t="s">
        <v>1471</v>
      </c>
      <c r="D33" s="21" t="s">
        <v>1473</v>
      </c>
      <c r="E33" s="21" t="s">
        <v>1471</v>
      </c>
      <c r="F33" s="21" t="s">
        <v>1473</v>
      </c>
      <c r="G33" s="21" t="s">
        <v>1471</v>
      </c>
      <c r="H33" s="21" t="s">
        <v>1471</v>
      </c>
    </row>
    <row r="34" spans="2:8" ht="25.5">
      <c r="B34" s="5" t="s">
        <v>1430</v>
      </c>
      <c r="C34" s="21" t="s">
        <v>1471</v>
      </c>
      <c r="D34" s="21" t="s">
        <v>1471</v>
      </c>
      <c r="E34" s="21" t="s">
        <v>1474</v>
      </c>
      <c r="F34" s="21" t="s">
        <v>1471</v>
      </c>
      <c r="G34" s="21" t="s">
        <v>1471</v>
      </c>
      <c r="H34" s="21" t="s">
        <v>1474</v>
      </c>
    </row>
    <row r="35" spans="2:8" ht="25.5">
      <c r="B35" s="5" t="s">
        <v>1452</v>
      </c>
      <c r="C35" s="21" t="s">
        <v>1471</v>
      </c>
      <c r="D35" s="21" t="s">
        <v>1473</v>
      </c>
      <c r="E35" s="21" t="s">
        <v>1471</v>
      </c>
      <c r="F35" s="21" t="s">
        <v>1471</v>
      </c>
      <c r="G35" s="21" t="s">
        <v>1473</v>
      </c>
      <c r="H35" s="21" t="s">
        <v>1471</v>
      </c>
    </row>
    <row r="36" spans="2:8" ht="25.5">
      <c r="B36" s="5" t="s">
        <v>1460</v>
      </c>
      <c r="C36" s="21" t="s">
        <v>1471</v>
      </c>
      <c r="D36" s="21" t="s">
        <v>1473</v>
      </c>
      <c r="E36" s="21" t="s">
        <v>1471</v>
      </c>
      <c r="F36" s="21" t="s">
        <v>1471</v>
      </c>
      <c r="G36" s="21" t="s">
        <v>1473</v>
      </c>
      <c r="H36" s="21" t="s">
        <v>1471</v>
      </c>
    </row>
    <row r="37" spans="2:8" ht="25.5">
      <c r="B37" s="5" t="s">
        <v>1432</v>
      </c>
      <c r="C37" s="21" t="s">
        <v>1472</v>
      </c>
      <c r="D37" s="21" t="s">
        <v>1471</v>
      </c>
      <c r="E37" s="21" t="s">
        <v>1471</v>
      </c>
      <c r="F37" s="21" t="s">
        <v>1471</v>
      </c>
      <c r="G37" s="21" t="s">
        <v>1471</v>
      </c>
      <c r="H37" s="21" t="s">
        <v>1474</v>
      </c>
    </row>
    <row r="38" spans="2:8" ht="25.5">
      <c r="B38" s="5" t="s">
        <v>1426</v>
      </c>
      <c r="C38" s="21" t="s">
        <v>1471</v>
      </c>
      <c r="D38" s="21" t="s">
        <v>1473</v>
      </c>
      <c r="E38" s="21" t="s">
        <v>1471</v>
      </c>
      <c r="F38" s="21" t="s">
        <v>1472</v>
      </c>
      <c r="G38" s="21" t="s">
        <v>1471</v>
      </c>
      <c r="H38" s="21" t="s">
        <v>1471</v>
      </c>
    </row>
    <row r="39" spans="2:8" ht="25.5">
      <c r="B39" s="5" t="s">
        <v>1458</v>
      </c>
      <c r="C39" s="21" t="s">
        <v>1471</v>
      </c>
      <c r="D39" s="21" t="s">
        <v>1473</v>
      </c>
      <c r="E39" s="21" t="s">
        <v>1471</v>
      </c>
      <c r="F39" s="21" t="s">
        <v>1471</v>
      </c>
      <c r="G39" s="21" t="s">
        <v>1473</v>
      </c>
      <c r="H39" s="21" t="s">
        <v>1471</v>
      </c>
    </row>
    <row r="40" spans="2:8" ht="25.5">
      <c r="B40" s="5" t="s">
        <v>1448</v>
      </c>
      <c r="C40" s="21" t="s">
        <v>1472</v>
      </c>
      <c r="D40" s="21" t="s">
        <v>1471</v>
      </c>
      <c r="E40" s="21" t="s">
        <v>1471</v>
      </c>
      <c r="F40" s="21" t="s">
        <v>1471</v>
      </c>
      <c r="G40" s="21" t="s">
        <v>1473</v>
      </c>
      <c r="H40" s="21" t="s">
        <v>1471</v>
      </c>
    </row>
    <row r="41" spans="2:8" ht="25.5">
      <c r="B41" s="5" t="s">
        <v>1407</v>
      </c>
      <c r="C41" s="21" t="s">
        <v>1472</v>
      </c>
      <c r="D41" s="21" t="s">
        <v>1471</v>
      </c>
      <c r="E41" s="21" t="s">
        <v>1471</v>
      </c>
      <c r="F41" s="21" t="s">
        <v>1472</v>
      </c>
      <c r="G41" s="21" t="s">
        <v>1471</v>
      </c>
      <c r="H41" s="21" t="s">
        <v>1471</v>
      </c>
    </row>
    <row r="42" spans="2:8" ht="25.5">
      <c r="B42" s="5" t="s">
        <v>1421</v>
      </c>
      <c r="C42" s="21" t="s">
        <v>1472</v>
      </c>
      <c r="D42" s="21"/>
      <c r="E42" s="21"/>
      <c r="F42" s="21" t="s">
        <v>1472</v>
      </c>
      <c r="G42" s="21"/>
      <c r="H42" s="21"/>
    </row>
    <row r="43" spans="2:8" ht="25.5">
      <c r="B43" s="5" t="s">
        <v>1457</v>
      </c>
      <c r="C43" s="21" t="s">
        <v>1454</v>
      </c>
      <c r="D43" s="21" t="s">
        <v>1471</v>
      </c>
      <c r="E43" s="21" t="s">
        <v>1471</v>
      </c>
      <c r="F43" s="21" t="s">
        <v>1475</v>
      </c>
      <c r="G43" s="21" t="s">
        <v>1471</v>
      </c>
      <c r="H43" s="21" t="s">
        <v>1471</v>
      </c>
    </row>
    <row r="44" spans="2:8" ht="25.5">
      <c r="B44" s="5" t="s">
        <v>1459</v>
      </c>
      <c r="C44" s="21" t="s">
        <v>1471</v>
      </c>
      <c r="D44" s="21" t="s">
        <v>1473</v>
      </c>
      <c r="E44" s="21" t="s">
        <v>1471</v>
      </c>
      <c r="F44" s="21" t="s">
        <v>1471</v>
      </c>
      <c r="G44" s="21" t="s">
        <v>1473</v>
      </c>
      <c r="H44" s="21" t="s">
        <v>1471</v>
      </c>
    </row>
    <row r="45" spans="2:8" ht="25.5">
      <c r="B45" s="5" t="s">
        <v>1427</v>
      </c>
      <c r="C45" s="21" t="s">
        <v>1471</v>
      </c>
      <c r="D45" s="21" t="s">
        <v>1473</v>
      </c>
      <c r="E45" s="21" t="s">
        <v>1471</v>
      </c>
      <c r="F45" s="21" t="s">
        <v>1471</v>
      </c>
      <c r="G45" s="21" t="s">
        <v>1473</v>
      </c>
      <c r="H45" s="21" t="s">
        <v>1471</v>
      </c>
    </row>
    <row r="46" spans="2:8" ht="25.5">
      <c r="B46" s="5" t="s">
        <v>1442</v>
      </c>
      <c r="C46" s="21" t="s">
        <v>1471</v>
      </c>
      <c r="D46" s="21" t="s">
        <v>1473</v>
      </c>
      <c r="E46" s="21" t="s">
        <v>1471</v>
      </c>
      <c r="F46" s="21" t="s">
        <v>1471</v>
      </c>
      <c r="G46" s="21" t="s">
        <v>1473</v>
      </c>
      <c r="H46" s="21" t="s">
        <v>1471</v>
      </c>
    </row>
    <row r="47" spans="2:8" ht="25.5">
      <c r="B47" s="5" t="s">
        <v>1411</v>
      </c>
      <c r="C47" s="21" t="s">
        <v>1471</v>
      </c>
      <c r="D47" s="21" t="s">
        <v>1473</v>
      </c>
      <c r="E47" s="21" t="s">
        <v>1471</v>
      </c>
      <c r="F47" s="21" t="s">
        <v>1472</v>
      </c>
      <c r="G47" s="21" t="s">
        <v>1471</v>
      </c>
      <c r="H47" s="21" t="s">
        <v>1471</v>
      </c>
    </row>
    <row r="48" spans="2:8" ht="25.5">
      <c r="B48" s="5" t="s">
        <v>1437</v>
      </c>
      <c r="C48" s="21" t="s">
        <v>1472</v>
      </c>
      <c r="D48" s="21" t="s">
        <v>1471</v>
      </c>
      <c r="E48" s="21" t="s">
        <v>1471</v>
      </c>
      <c r="F48" s="21" t="s">
        <v>1472</v>
      </c>
      <c r="G48" s="21" t="s">
        <v>1471</v>
      </c>
      <c r="H48" s="21" t="s">
        <v>1471</v>
      </c>
    </row>
    <row r="49" spans="2:8" ht="25.5">
      <c r="B49" s="5" t="s">
        <v>1403</v>
      </c>
      <c r="C49" s="21" t="s">
        <v>1472</v>
      </c>
      <c r="D49" s="21" t="s">
        <v>1471</v>
      </c>
      <c r="E49" s="21" t="s">
        <v>1471</v>
      </c>
      <c r="F49" s="21" t="s">
        <v>1472</v>
      </c>
      <c r="G49" s="21" t="s">
        <v>1471</v>
      </c>
      <c r="H49" s="21" t="s">
        <v>1471</v>
      </c>
    </row>
    <row r="50" spans="2:8" ht="25.5">
      <c r="B50" s="5" t="s">
        <v>1467</v>
      </c>
      <c r="C50" s="21" t="s">
        <v>1471</v>
      </c>
      <c r="D50" s="21" t="s">
        <v>1473</v>
      </c>
      <c r="E50" s="21" t="s">
        <v>1471</v>
      </c>
      <c r="F50" s="21" t="s">
        <v>1471</v>
      </c>
      <c r="G50" s="21" t="s">
        <v>1473</v>
      </c>
      <c r="H50" s="21" t="s">
        <v>1471</v>
      </c>
    </row>
    <row r="51" spans="2:8" ht="25.5">
      <c r="B51" s="5" t="s">
        <v>1469</v>
      </c>
      <c r="C51" s="21" t="s">
        <v>1472</v>
      </c>
      <c r="D51" s="21" t="s">
        <v>1471</v>
      </c>
      <c r="E51" s="21" t="s">
        <v>1471</v>
      </c>
      <c r="F51" s="21" t="s">
        <v>1471</v>
      </c>
      <c r="G51" s="21" t="s">
        <v>1473</v>
      </c>
      <c r="H51" s="21" t="s">
        <v>1471</v>
      </c>
    </row>
    <row r="52" spans="2:8" ht="25.5">
      <c r="B52" s="5" t="s">
        <v>1404</v>
      </c>
      <c r="C52" s="21" t="s">
        <v>1471</v>
      </c>
      <c r="D52" s="21" t="s">
        <v>1473</v>
      </c>
      <c r="E52" s="21" t="s">
        <v>1471</v>
      </c>
      <c r="F52" s="21" t="s">
        <v>1471</v>
      </c>
      <c r="G52" s="21" t="s">
        <v>1473</v>
      </c>
      <c r="H52" s="21" t="s">
        <v>1471</v>
      </c>
    </row>
    <row r="53" spans="2:8" ht="25.5">
      <c r="B53" s="5" t="s">
        <v>1424</v>
      </c>
      <c r="C53" s="21" t="s">
        <v>1471</v>
      </c>
      <c r="D53" s="21" t="s">
        <v>1471</v>
      </c>
      <c r="E53" s="21" t="s">
        <v>1474</v>
      </c>
      <c r="F53" s="21" t="s">
        <v>1471</v>
      </c>
      <c r="G53" s="21" t="s">
        <v>1471</v>
      </c>
      <c r="H53" s="21" t="s">
        <v>1474</v>
      </c>
    </row>
    <row r="54" spans="2:8" ht="25.5">
      <c r="B54" s="5" t="s">
        <v>1439</v>
      </c>
      <c r="C54" s="21" t="s">
        <v>1471</v>
      </c>
      <c r="D54" s="21" t="s">
        <v>1473</v>
      </c>
      <c r="E54" s="21" t="s">
        <v>1471</v>
      </c>
      <c r="F54" s="21" t="s">
        <v>1471</v>
      </c>
      <c r="G54" s="21" t="s">
        <v>1473</v>
      </c>
      <c r="H54" s="21" t="s">
        <v>1471</v>
      </c>
    </row>
    <row r="55" spans="2:8">
      <c r="B55" s="5" t="s">
        <v>1415</v>
      </c>
      <c r="C55" s="21" t="s">
        <v>1471</v>
      </c>
      <c r="D55" s="21" t="s">
        <v>1471</v>
      </c>
      <c r="E55" s="62" t="s">
        <v>1474</v>
      </c>
      <c r="F55" s="21" t="s">
        <v>1471</v>
      </c>
      <c r="G55" s="21" t="s">
        <v>1471</v>
      </c>
      <c r="H55" s="63" t="s">
        <v>1474</v>
      </c>
    </row>
    <row r="56" spans="2:8" ht="25.5">
      <c r="B56" s="5" t="s">
        <v>1464</v>
      </c>
      <c r="C56" s="21" t="s">
        <v>1471</v>
      </c>
      <c r="D56" s="21" t="s">
        <v>1473</v>
      </c>
      <c r="E56" s="21" t="s">
        <v>1471</v>
      </c>
      <c r="F56" s="21" t="s">
        <v>1471</v>
      </c>
      <c r="G56" s="21" t="s">
        <v>1473</v>
      </c>
      <c r="H56" s="21" t="s">
        <v>1471</v>
      </c>
    </row>
    <row r="57" spans="2:8" ht="25.5">
      <c r="B57" s="5" t="s">
        <v>1433</v>
      </c>
      <c r="C57" s="21" t="s">
        <v>1472</v>
      </c>
      <c r="D57" s="21" t="s">
        <v>1471</v>
      </c>
      <c r="E57" s="21" t="s">
        <v>1471</v>
      </c>
      <c r="F57" s="21" t="s">
        <v>1472</v>
      </c>
      <c r="G57" s="21" t="s">
        <v>1471</v>
      </c>
      <c r="H57" s="21" t="s">
        <v>1471</v>
      </c>
    </row>
    <row r="58" spans="2:8" ht="25.5">
      <c r="B58" s="5" t="s">
        <v>1462</v>
      </c>
      <c r="C58" s="21" t="s">
        <v>1472</v>
      </c>
      <c r="D58" s="21" t="s">
        <v>1471</v>
      </c>
      <c r="E58" s="21" t="s">
        <v>1471</v>
      </c>
      <c r="F58" s="21" t="s">
        <v>1472</v>
      </c>
      <c r="G58" s="21" t="s">
        <v>1471</v>
      </c>
      <c r="H58" s="21" t="s">
        <v>1471</v>
      </c>
    </row>
    <row r="59" spans="2:8" ht="25.5">
      <c r="B59" s="5" t="s">
        <v>1450</v>
      </c>
      <c r="C59" s="21" t="s">
        <v>1471</v>
      </c>
      <c r="D59" s="21" t="s">
        <v>1473</v>
      </c>
      <c r="E59" s="21" t="s">
        <v>1471</v>
      </c>
      <c r="F59" s="21" t="s">
        <v>1472</v>
      </c>
      <c r="G59" s="21" t="s">
        <v>1471</v>
      </c>
      <c r="H59" s="21" t="s">
        <v>1471</v>
      </c>
    </row>
    <row r="60" spans="2:8" ht="25.5">
      <c r="B60" s="5" t="s">
        <v>1441</v>
      </c>
      <c r="C60" s="21" t="s">
        <v>1471</v>
      </c>
      <c r="D60" s="21" t="s">
        <v>1473</v>
      </c>
      <c r="E60" s="21" t="s">
        <v>1471</v>
      </c>
      <c r="F60" s="21" t="s">
        <v>1471</v>
      </c>
      <c r="G60" s="21" t="s">
        <v>1473</v>
      </c>
      <c r="H60" s="21" t="s">
        <v>1471</v>
      </c>
    </row>
    <row r="61" spans="2:8" ht="25.5">
      <c r="B61" s="5" t="s">
        <v>1447</v>
      </c>
      <c r="C61" s="21" t="s">
        <v>1471</v>
      </c>
      <c r="D61" s="21" t="s">
        <v>1473</v>
      </c>
      <c r="E61" s="21" t="s">
        <v>1471</v>
      </c>
      <c r="F61" s="21" t="s">
        <v>1471</v>
      </c>
      <c r="G61" s="21" t="s">
        <v>1473</v>
      </c>
      <c r="H61" s="21" t="s">
        <v>1471</v>
      </c>
    </row>
    <row r="62" spans="2:8" ht="25.5">
      <c r="B62" s="5" t="s">
        <v>1406</v>
      </c>
      <c r="C62" s="21" t="s">
        <v>1454</v>
      </c>
      <c r="D62" s="21" t="s">
        <v>1471</v>
      </c>
      <c r="E62" s="21" t="s">
        <v>1471</v>
      </c>
      <c r="F62" s="21" t="s">
        <v>1454</v>
      </c>
      <c r="G62" s="21" t="s">
        <v>1471</v>
      </c>
      <c r="H62" s="21" t="s">
        <v>1471</v>
      </c>
    </row>
    <row r="63" spans="2:8" ht="25.5">
      <c r="B63" s="5" t="s">
        <v>1440</v>
      </c>
      <c r="C63" s="21" t="s">
        <v>1471</v>
      </c>
      <c r="D63" s="21" t="s">
        <v>1473</v>
      </c>
      <c r="E63" s="21" t="s">
        <v>1471</v>
      </c>
      <c r="F63" s="21" t="s">
        <v>1471</v>
      </c>
      <c r="G63" s="21" t="s">
        <v>1473</v>
      </c>
      <c r="H63" s="21" t="s">
        <v>1471</v>
      </c>
    </row>
    <row r="64" spans="2:8" ht="25.5">
      <c r="B64" s="5" t="s">
        <v>1465</v>
      </c>
      <c r="C64" s="21" t="s">
        <v>1472</v>
      </c>
      <c r="D64" s="21" t="s">
        <v>1471</v>
      </c>
      <c r="E64" s="21" t="s">
        <v>1471</v>
      </c>
      <c r="F64" s="21" t="s">
        <v>1472</v>
      </c>
      <c r="G64" s="21" t="s">
        <v>1471</v>
      </c>
      <c r="H64" s="21" t="s">
        <v>1471</v>
      </c>
    </row>
    <row r="65" spans="2:8" ht="25.5">
      <c r="B65" s="5" t="s">
        <v>1470</v>
      </c>
      <c r="C65" s="21" t="s">
        <v>1472</v>
      </c>
      <c r="D65" s="21" t="s">
        <v>1471</v>
      </c>
      <c r="E65" s="21" t="s">
        <v>1471</v>
      </c>
      <c r="F65" s="21" t="s">
        <v>1472</v>
      </c>
      <c r="G65" s="21" t="s">
        <v>1471</v>
      </c>
      <c r="H65" s="21" t="s">
        <v>1471</v>
      </c>
    </row>
    <row r="66" spans="2:8" ht="25.5">
      <c r="B66" s="5" t="s">
        <v>1428</v>
      </c>
      <c r="C66" s="21" t="s">
        <v>1471</v>
      </c>
      <c r="D66" s="21" t="s">
        <v>1473</v>
      </c>
      <c r="E66" s="21" t="s">
        <v>1471</v>
      </c>
      <c r="F66" s="21" t="s">
        <v>1471</v>
      </c>
      <c r="G66" s="21" t="s">
        <v>1473</v>
      </c>
      <c r="H66" s="21" t="s">
        <v>1471</v>
      </c>
    </row>
    <row r="67" spans="2:8" ht="25.5">
      <c r="B67" s="5" t="s">
        <v>1425</v>
      </c>
      <c r="C67" s="21" t="s">
        <v>1472</v>
      </c>
      <c r="D67" s="21"/>
      <c r="E67" s="21"/>
      <c r="F67" s="21" t="s">
        <v>1472</v>
      </c>
      <c r="G67" s="21"/>
      <c r="H67" s="21"/>
    </row>
    <row r="68" spans="2:8">
      <c r="B68" s="57"/>
    </row>
    <row r="69" spans="2:8">
      <c r="B69" s="129"/>
    </row>
    <row r="70" spans="2:8">
      <c r="B70" s="128" t="s">
        <v>229</v>
      </c>
    </row>
    <row r="71" spans="2:8">
      <c r="B71" s="129" t="s">
        <v>239</v>
      </c>
    </row>
    <row r="72" spans="2:8">
      <c r="B72" s="57"/>
    </row>
    <row r="73" spans="2:8">
      <c r="B73" s="57"/>
    </row>
    <row r="74" spans="2:8">
      <c r="B74" s="57"/>
    </row>
    <row r="75" spans="2:8">
      <c r="B75" s="57"/>
    </row>
    <row r="76" spans="2:8">
      <c r="B76" s="57"/>
    </row>
    <row r="77" spans="2:8">
      <c r="B77" s="57"/>
    </row>
    <row r="78" spans="2:8">
      <c r="B78" s="57"/>
    </row>
    <row r="79" spans="2:8">
      <c r="B79" s="57"/>
    </row>
    <row r="80" spans="2:8">
      <c r="B80" s="57"/>
    </row>
    <row r="81" spans="2:2">
      <c r="B81" s="57"/>
    </row>
    <row r="82" spans="2:2">
      <c r="B82" s="57"/>
    </row>
    <row r="83" spans="2:2">
      <c r="B83" s="57"/>
    </row>
    <row r="84" spans="2:2">
      <c r="B84" s="57"/>
    </row>
    <row r="85" spans="2:2">
      <c r="B85" s="57"/>
    </row>
    <row r="86" spans="2:2">
      <c r="B86" s="57"/>
    </row>
    <row r="87" spans="2:2">
      <c r="B87" s="57"/>
    </row>
    <row r="88" spans="2:2">
      <c r="B88" s="57"/>
    </row>
    <row r="89" spans="2:2">
      <c r="B89" s="57"/>
    </row>
    <row r="90" spans="2:2">
      <c r="B90" s="57"/>
    </row>
    <row r="91" spans="2:2">
      <c r="B91" s="57"/>
    </row>
    <row r="92" spans="2:2">
      <c r="B92" s="57"/>
    </row>
    <row r="93" spans="2:2">
      <c r="B93" s="57"/>
    </row>
    <row r="94" spans="2:2">
      <c r="B94" s="57"/>
    </row>
    <row r="95" spans="2:2">
      <c r="B95" s="57"/>
    </row>
    <row r="96" spans="2:2">
      <c r="B96" s="57"/>
    </row>
    <row r="97" spans="2:2">
      <c r="B97" s="57"/>
    </row>
    <row r="98" spans="2:2">
      <c r="B98" s="57"/>
    </row>
    <row r="99" spans="2:2">
      <c r="B99" s="57"/>
    </row>
    <row r="100" spans="2:2">
      <c r="B100" s="57"/>
    </row>
    <row r="101" spans="2:2">
      <c r="B101" s="57"/>
    </row>
    <row r="102" spans="2:2">
      <c r="B102" s="57"/>
    </row>
    <row r="103" spans="2:2">
      <c r="B103" s="57"/>
    </row>
    <row r="104" spans="2:2">
      <c r="B104" s="57"/>
    </row>
    <row r="105" spans="2:2">
      <c r="B105" s="57"/>
    </row>
    <row r="106" spans="2:2">
      <c r="B106" s="57"/>
    </row>
    <row r="107" spans="2:2">
      <c r="B107" s="57"/>
    </row>
    <row r="108" spans="2:2">
      <c r="B108" s="57"/>
    </row>
    <row r="109" spans="2:2">
      <c r="B109" s="57"/>
    </row>
    <row r="110" spans="2:2">
      <c r="B110" s="57"/>
    </row>
    <row r="111" spans="2:2">
      <c r="B111" s="57"/>
    </row>
    <row r="112" spans="2:2">
      <c r="B112" s="57"/>
    </row>
    <row r="113" spans="2:2">
      <c r="B113" s="57"/>
    </row>
    <row r="114" spans="2:2">
      <c r="B114" s="57"/>
    </row>
  </sheetData>
  <mergeCells count="4">
    <mergeCell ref="C3:H3"/>
    <mergeCell ref="C4:E4"/>
    <mergeCell ref="F4:H4"/>
    <mergeCell ref="B3:B5"/>
  </mergeCells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1:J14"/>
  <sheetViews>
    <sheetView showGridLines="0" zoomScale="115" zoomScaleNormal="115" workbookViewId="0">
      <selection activeCell="H1" sqref="H1:L1048576"/>
    </sheetView>
  </sheetViews>
  <sheetFormatPr defaultRowHeight="12.75"/>
  <cols>
    <col min="1" max="1" width="9.140625" style="4"/>
    <col min="2" max="2" width="36.7109375" style="4" customWidth="1"/>
    <col min="3" max="4" width="18.7109375" style="4" customWidth="1"/>
    <col min="5" max="8" width="9.140625" style="4"/>
    <col min="9" max="9" width="11.5703125" style="4" customWidth="1"/>
    <col min="10" max="10" width="10.140625" style="4" bestFit="1" customWidth="1"/>
    <col min="11" max="16384" width="9.140625" style="4"/>
  </cols>
  <sheetData>
    <row r="1" spans="2:10" ht="15" customHeight="1"/>
    <row r="2" spans="2:10" ht="15" customHeight="1">
      <c r="B2" s="18" t="s">
        <v>324</v>
      </c>
    </row>
    <row r="3" spans="2:10" ht="45" customHeight="1" thickBot="1">
      <c r="B3" s="16" t="s">
        <v>24</v>
      </c>
      <c r="C3" s="16" t="s">
        <v>2</v>
      </c>
      <c r="D3" s="16" t="s">
        <v>26</v>
      </c>
    </row>
    <row r="4" spans="2:10" ht="15" customHeight="1" thickTop="1">
      <c r="B4" s="13" t="s">
        <v>112</v>
      </c>
      <c r="C4" s="14">
        <v>2027.2660000000001</v>
      </c>
      <c r="D4" s="14">
        <v>19233281.469999999</v>
      </c>
      <c r="I4" s="134"/>
      <c r="J4" s="134"/>
    </row>
    <row r="5" spans="2:10" ht="15" customHeight="1">
      <c r="B5" s="5" t="s">
        <v>113</v>
      </c>
      <c r="C5" s="9">
        <v>0</v>
      </c>
      <c r="D5" s="9">
        <v>0</v>
      </c>
      <c r="I5" s="134"/>
      <c r="J5" s="134"/>
    </row>
    <row r="6" spans="2:10" ht="15" customHeight="1">
      <c r="B6" s="5" t="s">
        <v>114</v>
      </c>
      <c r="C6" s="9">
        <v>263.97300000000001</v>
      </c>
      <c r="D6" s="9">
        <v>472121.40100000001</v>
      </c>
    </row>
    <row r="7" spans="2:10" ht="15" customHeight="1">
      <c r="B7" s="5" t="s">
        <v>115</v>
      </c>
      <c r="C7" s="9">
        <v>0</v>
      </c>
      <c r="D7" s="9">
        <v>0</v>
      </c>
    </row>
    <row r="8" spans="2:10" ht="15" customHeight="1">
      <c r="B8" s="17" t="s">
        <v>3</v>
      </c>
      <c r="C8" s="12">
        <f>SUM(C4:C7)</f>
        <v>2291.239</v>
      </c>
      <c r="D8" s="12">
        <f>SUM(D4:D7)</f>
        <v>19705402.870999999</v>
      </c>
    </row>
    <row r="10" spans="2:10" ht="15" customHeight="1">
      <c r="B10" s="96" t="s">
        <v>226</v>
      </c>
    </row>
    <row r="11" spans="2:10" ht="15" customHeight="1">
      <c r="B11" s="100" t="s">
        <v>240</v>
      </c>
    </row>
    <row r="12" spans="2:10">
      <c r="B12" s="129"/>
    </row>
    <row r="13" spans="2:10">
      <c r="B13" s="128" t="s">
        <v>229</v>
      </c>
    </row>
    <row r="14" spans="2:10">
      <c r="B14" s="129" t="s">
        <v>246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</sheetPr>
  <dimension ref="B2:I22"/>
  <sheetViews>
    <sheetView showGridLines="0" zoomScaleNormal="100" workbookViewId="0">
      <selection activeCell="B17" sqref="B17"/>
    </sheetView>
  </sheetViews>
  <sheetFormatPr defaultRowHeight="12.75"/>
  <cols>
    <col min="1" max="1" width="9.140625" style="4"/>
    <col min="2" max="2" width="38.85546875" style="4" customWidth="1"/>
    <col min="3" max="9" width="18.7109375" style="4" customWidth="1"/>
    <col min="10" max="16384" width="9.140625" style="4"/>
  </cols>
  <sheetData>
    <row r="2" spans="2:9">
      <c r="B2" s="18" t="s">
        <v>325</v>
      </c>
    </row>
    <row r="3" spans="2:9" ht="57.75" customHeight="1" thickBot="1">
      <c r="B3" s="16" t="s">
        <v>214</v>
      </c>
      <c r="C3" s="16" t="s">
        <v>1</v>
      </c>
      <c r="D3" s="16" t="s">
        <v>2</v>
      </c>
      <c r="E3" s="16" t="s">
        <v>160</v>
      </c>
      <c r="F3" s="16" t="s">
        <v>161</v>
      </c>
      <c r="G3" s="16" t="s">
        <v>162</v>
      </c>
      <c r="H3" s="16" t="s">
        <v>167</v>
      </c>
      <c r="I3" s="16" t="s">
        <v>163</v>
      </c>
    </row>
    <row r="4" spans="2:9" ht="13.5" thickTop="1">
      <c r="B4" s="13" t="s">
        <v>244</v>
      </c>
      <c r="C4" s="272">
        <v>642.70799999999997</v>
      </c>
      <c r="D4" s="272">
        <v>921.07799999999997</v>
      </c>
      <c r="E4" s="272">
        <v>8.2059999999999995</v>
      </c>
      <c r="F4" s="272">
        <v>0</v>
      </c>
      <c r="G4" s="272">
        <v>0</v>
      </c>
      <c r="H4" s="272">
        <v>0</v>
      </c>
      <c r="I4" s="272">
        <v>912.87199999999996</v>
      </c>
    </row>
    <row r="5" spans="2:9">
      <c r="B5" s="27" t="s">
        <v>215</v>
      </c>
      <c r="C5" s="95">
        <v>58.328000000000003</v>
      </c>
      <c r="D5" s="95">
        <v>236.678</v>
      </c>
      <c r="E5" s="95">
        <v>4.7300000000000004</v>
      </c>
      <c r="F5" s="95">
        <v>0</v>
      </c>
      <c r="G5" s="95">
        <v>0</v>
      </c>
      <c r="H5" s="95">
        <v>0</v>
      </c>
      <c r="I5" s="95">
        <v>231.94800000000001</v>
      </c>
    </row>
    <row r="6" spans="2:9">
      <c r="B6" s="27" t="s">
        <v>216</v>
      </c>
      <c r="C6" s="95">
        <v>584.38</v>
      </c>
      <c r="D6" s="95">
        <v>684.4</v>
      </c>
      <c r="E6" s="95">
        <v>3.476</v>
      </c>
      <c r="F6" s="95">
        <v>0</v>
      </c>
      <c r="G6" s="95">
        <v>0</v>
      </c>
      <c r="H6" s="95">
        <v>0</v>
      </c>
      <c r="I6" s="95">
        <v>680.92499999999995</v>
      </c>
    </row>
    <row r="7" spans="2:9">
      <c r="B7" s="5" t="s">
        <v>130</v>
      </c>
      <c r="C7" s="95">
        <v>45</v>
      </c>
      <c r="D7" s="95">
        <v>49.726999999999997</v>
      </c>
      <c r="E7" s="95">
        <v>65.968999999999994</v>
      </c>
      <c r="F7" s="95">
        <v>0</v>
      </c>
      <c r="G7" s="95">
        <v>0.57599999999999996</v>
      </c>
      <c r="H7" s="95">
        <v>0</v>
      </c>
      <c r="I7" s="95">
        <v>-16.818000000000001</v>
      </c>
    </row>
    <row r="8" spans="2:9">
      <c r="B8" s="5" t="s">
        <v>92</v>
      </c>
      <c r="C8" s="95">
        <v>6.0540000000000003</v>
      </c>
      <c r="D8" s="95">
        <v>8.7870000000000008</v>
      </c>
      <c r="E8" s="95">
        <v>0.154</v>
      </c>
      <c r="F8" s="95">
        <v>0</v>
      </c>
      <c r="G8" s="95">
        <v>0</v>
      </c>
      <c r="H8" s="95">
        <v>0</v>
      </c>
      <c r="I8" s="95">
        <v>8.6329999999999991</v>
      </c>
    </row>
    <row r="9" spans="2:9">
      <c r="B9" s="5" t="s">
        <v>241</v>
      </c>
      <c r="C9" s="95">
        <v>245.74199999999999</v>
      </c>
      <c r="D9" s="95">
        <v>250.57900000000001</v>
      </c>
      <c r="E9" s="95">
        <v>2.5310000000000001</v>
      </c>
      <c r="F9" s="95">
        <v>0</v>
      </c>
      <c r="G9" s="95">
        <v>0</v>
      </c>
      <c r="H9" s="95">
        <v>0</v>
      </c>
      <c r="I9" s="95">
        <v>248.048</v>
      </c>
    </row>
    <row r="10" spans="2:9" ht="25.5">
      <c r="B10" s="27" t="s">
        <v>242</v>
      </c>
      <c r="C10" s="95" t="s">
        <v>245</v>
      </c>
      <c r="D10" s="95" t="s">
        <v>245</v>
      </c>
      <c r="E10" s="95" t="s">
        <v>245</v>
      </c>
      <c r="F10" s="95" t="s">
        <v>245</v>
      </c>
      <c r="G10" s="95" t="s">
        <v>245</v>
      </c>
      <c r="H10" s="95" t="s">
        <v>245</v>
      </c>
      <c r="I10" s="95" t="s">
        <v>245</v>
      </c>
    </row>
    <row r="11" spans="2:9">
      <c r="B11" s="27" t="s">
        <v>243</v>
      </c>
      <c r="C11" s="95" t="s">
        <v>245</v>
      </c>
      <c r="D11" s="95" t="s">
        <v>245</v>
      </c>
      <c r="E11" s="95" t="s">
        <v>245</v>
      </c>
      <c r="F11" s="95" t="s">
        <v>245</v>
      </c>
      <c r="G11" s="95" t="s">
        <v>245</v>
      </c>
      <c r="H11" s="95" t="s">
        <v>245</v>
      </c>
      <c r="I11" s="95" t="s">
        <v>245</v>
      </c>
    </row>
    <row r="12" spans="2:9">
      <c r="B12" s="5" t="s">
        <v>164</v>
      </c>
      <c r="C12" s="95">
        <v>0</v>
      </c>
      <c r="D12" s="95">
        <v>0</v>
      </c>
      <c r="E12" s="95">
        <v>0</v>
      </c>
      <c r="F12" s="95">
        <v>0</v>
      </c>
      <c r="G12" s="95">
        <v>0</v>
      </c>
      <c r="H12" s="95">
        <v>0</v>
      </c>
      <c r="I12" s="95">
        <v>0</v>
      </c>
    </row>
    <row r="13" spans="2:9">
      <c r="B13" s="5" t="s">
        <v>6</v>
      </c>
      <c r="C13" s="95" t="s">
        <v>245</v>
      </c>
      <c r="D13" s="95">
        <v>266.69900000000001</v>
      </c>
      <c r="E13" s="95">
        <v>24.4</v>
      </c>
      <c r="F13" s="95">
        <v>4.266</v>
      </c>
      <c r="G13" s="95">
        <v>10.912000000000001</v>
      </c>
      <c r="H13" s="95">
        <v>0</v>
      </c>
      <c r="I13" s="95">
        <v>227.12100000000001</v>
      </c>
    </row>
    <row r="14" spans="2:9">
      <c r="B14" s="5" t="s">
        <v>7</v>
      </c>
      <c r="C14" s="95" t="s">
        <v>245</v>
      </c>
      <c r="D14" s="95">
        <v>303.24700000000001</v>
      </c>
      <c r="E14" s="95">
        <v>24.818999999999999</v>
      </c>
      <c r="F14" s="95">
        <v>1.3640000000000001</v>
      </c>
      <c r="G14" s="95">
        <v>15.462</v>
      </c>
      <c r="H14" s="95">
        <v>0.73</v>
      </c>
      <c r="I14" s="95">
        <v>260.87200000000001</v>
      </c>
    </row>
    <row r="15" spans="2:9">
      <c r="B15" s="5" t="s">
        <v>11</v>
      </c>
      <c r="C15" s="95" t="s">
        <v>245</v>
      </c>
      <c r="D15" s="95">
        <v>0</v>
      </c>
      <c r="E15" s="95">
        <v>0</v>
      </c>
      <c r="F15" s="95">
        <v>0</v>
      </c>
      <c r="G15" s="95">
        <v>0</v>
      </c>
      <c r="H15" s="95">
        <v>0</v>
      </c>
      <c r="I15" s="95">
        <v>0</v>
      </c>
    </row>
    <row r="16" spans="2:9">
      <c r="B16" s="5" t="s">
        <v>74</v>
      </c>
      <c r="C16" s="95" t="s">
        <v>245</v>
      </c>
      <c r="D16" s="95">
        <v>0</v>
      </c>
      <c r="E16" s="95">
        <v>0</v>
      </c>
      <c r="F16" s="95">
        <v>0</v>
      </c>
      <c r="G16" s="95">
        <v>0</v>
      </c>
      <c r="H16" s="95">
        <v>0</v>
      </c>
      <c r="I16" s="95">
        <v>0</v>
      </c>
    </row>
    <row r="17" spans="2:9">
      <c r="B17" s="5" t="s">
        <v>217</v>
      </c>
      <c r="C17" s="95" t="s">
        <v>245</v>
      </c>
      <c r="D17" s="95">
        <v>43.921999999999997</v>
      </c>
      <c r="E17" s="95">
        <v>0.55100000000000005</v>
      </c>
      <c r="F17" s="95">
        <v>2.5059999999999998</v>
      </c>
      <c r="G17" s="95">
        <v>0.29099999999999998</v>
      </c>
      <c r="H17" s="95">
        <v>0.191</v>
      </c>
      <c r="I17" s="95">
        <v>40.383000000000003</v>
      </c>
    </row>
    <row r="18" spans="2:9">
      <c r="B18" s="17" t="s">
        <v>3</v>
      </c>
      <c r="C18" s="271" t="s">
        <v>245</v>
      </c>
      <c r="D18" s="271">
        <f>D4+SUM(D7:D9)+SUM(D12:D17)</f>
        <v>1844.0390000000002</v>
      </c>
      <c r="E18" s="271">
        <f t="shared" ref="E18:I18" si="0">E4+SUM(E7:E9)+SUM(E12:E17)</f>
        <v>126.63</v>
      </c>
      <c r="F18" s="271">
        <f t="shared" si="0"/>
        <v>8.1359999999999992</v>
      </c>
      <c r="G18" s="271">
        <f t="shared" si="0"/>
        <v>27.241000000000003</v>
      </c>
      <c r="H18" s="271">
        <f t="shared" si="0"/>
        <v>0.92100000000000004</v>
      </c>
      <c r="I18" s="271">
        <f t="shared" si="0"/>
        <v>1681.1109999999999</v>
      </c>
    </row>
    <row r="20" spans="2:9">
      <c r="B20" s="128" t="s">
        <v>229</v>
      </c>
    </row>
    <row r="21" spans="2:9">
      <c r="B21" s="129" t="s">
        <v>247</v>
      </c>
    </row>
    <row r="22" spans="2:9">
      <c r="C22" s="277"/>
      <c r="D22" s="277"/>
    </row>
  </sheetData>
  <pageMargins left="0.7" right="0.7" top="0.78740157499999996" bottom="0.78740157499999996" header="0.3" footer="0.3"/>
  <pageSetup paperSize="9" orientation="portrait" r:id="rId1"/>
  <ignoredErrors>
    <ignoredError sqref="E18:I18" formulaRange="1"/>
  </ignoredErrors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</sheetPr>
  <dimension ref="B1:H13"/>
  <sheetViews>
    <sheetView showGridLines="0" zoomScaleNormal="100" workbookViewId="0">
      <selection activeCell="B9" sqref="B9"/>
    </sheetView>
  </sheetViews>
  <sheetFormatPr defaultRowHeight="12.75"/>
  <cols>
    <col min="1" max="1" width="9.140625" style="4"/>
    <col min="2" max="2" width="36.7109375" style="4" customWidth="1"/>
    <col min="3" max="8" width="18.7109375" style="4" customWidth="1"/>
    <col min="9" max="16384" width="9.140625" style="4"/>
  </cols>
  <sheetData>
    <row r="1" spans="2:8" ht="15" customHeight="1">
      <c r="B1" s="25"/>
    </row>
    <row r="2" spans="2:8" ht="15" customHeight="1">
      <c r="B2" s="28" t="s">
        <v>326</v>
      </c>
    </row>
    <row r="3" spans="2:8" ht="58.5" customHeight="1" thickBot="1">
      <c r="B3" s="16" t="s">
        <v>214</v>
      </c>
      <c r="C3" s="16" t="s">
        <v>93</v>
      </c>
      <c r="D3" s="16" t="s">
        <v>175</v>
      </c>
      <c r="E3" s="16" t="s">
        <v>176</v>
      </c>
      <c r="F3" s="16" t="s">
        <v>177</v>
      </c>
      <c r="G3" s="16" t="s">
        <v>178</v>
      </c>
      <c r="H3" s="16" t="s">
        <v>179</v>
      </c>
    </row>
    <row r="4" spans="2:8" ht="15" customHeight="1" thickTop="1">
      <c r="B4" s="13" t="s">
        <v>6</v>
      </c>
      <c r="C4" s="14">
        <v>480192.77799999999</v>
      </c>
      <c r="D4" s="14">
        <v>0</v>
      </c>
      <c r="E4" s="14">
        <v>12846.025</v>
      </c>
      <c r="F4" s="14">
        <v>41981.591</v>
      </c>
      <c r="G4" s="14">
        <v>20735.938999999998</v>
      </c>
      <c r="H4" s="14">
        <v>404629.22399999999</v>
      </c>
    </row>
    <row r="5" spans="2:8" ht="15" customHeight="1">
      <c r="B5" s="5" t="s">
        <v>7</v>
      </c>
      <c r="C5" s="9">
        <v>521125.77600000001</v>
      </c>
      <c r="D5" s="9">
        <v>164539.85800000001</v>
      </c>
      <c r="E5" s="9">
        <v>12526.3</v>
      </c>
      <c r="F5" s="9">
        <v>195296.726</v>
      </c>
      <c r="G5" s="9">
        <v>112379.488</v>
      </c>
      <c r="H5" s="9">
        <v>36383.404000000002</v>
      </c>
    </row>
    <row r="6" spans="2:8" ht="15" customHeight="1">
      <c r="B6" s="5" t="s">
        <v>218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</row>
    <row r="7" spans="2:8" ht="15" customHeight="1">
      <c r="B7" s="5" t="s">
        <v>11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</row>
    <row r="8" spans="2:8" ht="15" customHeight="1">
      <c r="B8" s="5" t="s">
        <v>74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</row>
    <row r="9" spans="2:8" ht="15" customHeight="1">
      <c r="B9" s="5" t="s">
        <v>217</v>
      </c>
      <c r="C9" s="9">
        <v>756887.09</v>
      </c>
      <c r="D9" s="9">
        <v>194325.76000000001</v>
      </c>
      <c r="E9" s="9">
        <v>110649.44</v>
      </c>
      <c r="F9" s="9">
        <v>722.42</v>
      </c>
      <c r="G9" s="9">
        <v>19349.78</v>
      </c>
      <c r="H9" s="9">
        <v>431839.7</v>
      </c>
    </row>
    <row r="10" spans="2:8" ht="15" customHeight="1">
      <c r="B10" s="17" t="s">
        <v>3</v>
      </c>
      <c r="C10" s="12">
        <f>SUM(C4:C9)</f>
        <v>1758205.6439999999</v>
      </c>
      <c r="D10" s="12">
        <f t="shared" ref="D10:H10" si="0">SUM(D4:D9)</f>
        <v>358865.61800000002</v>
      </c>
      <c r="E10" s="12">
        <f t="shared" si="0"/>
        <v>136021.76500000001</v>
      </c>
      <c r="F10" s="12">
        <f t="shared" si="0"/>
        <v>238000.73699999999</v>
      </c>
      <c r="G10" s="12">
        <f t="shared" si="0"/>
        <v>152465.20699999999</v>
      </c>
      <c r="H10" s="12">
        <f t="shared" si="0"/>
        <v>872852.32799999998</v>
      </c>
    </row>
    <row r="12" spans="2:8">
      <c r="B12" s="128" t="s">
        <v>229</v>
      </c>
    </row>
    <row r="13" spans="2:8">
      <c r="B13" s="129" t="s">
        <v>247</v>
      </c>
    </row>
  </sheetData>
  <pageMargins left="0.7" right="0.7" top="0.78740157499999996" bottom="0.78740157499999996" header="0.3" footer="0.3"/>
  <legacy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H19"/>
  <sheetViews>
    <sheetView showGridLines="0" zoomScale="115" zoomScaleNormal="115" workbookViewId="0">
      <selection activeCell="B13" sqref="B13"/>
    </sheetView>
  </sheetViews>
  <sheetFormatPr defaultRowHeight="12.75"/>
  <cols>
    <col min="1" max="1" width="9.140625" style="64"/>
    <col min="2" max="8" width="18.7109375" style="64" customWidth="1"/>
    <col min="9" max="16384" width="9.140625" style="64"/>
  </cols>
  <sheetData>
    <row r="1" spans="2:8" ht="15" customHeight="1"/>
    <row r="2" spans="2:8" ht="15" customHeight="1">
      <c r="B2" s="65" t="s">
        <v>1477</v>
      </c>
      <c r="C2" s="65"/>
    </row>
    <row r="3" spans="2:8" ht="15" customHeight="1">
      <c r="B3" s="377" t="s">
        <v>138</v>
      </c>
      <c r="C3" s="377"/>
      <c r="D3" s="377" t="s">
        <v>139</v>
      </c>
      <c r="E3" s="377"/>
      <c r="F3" s="377"/>
      <c r="G3" s="377"/>
      <c r="H3" s="377"/>
    </row>
    <row r="4" spans="2:8" ht="15" customHeight="1" thickBot="1">
      <c r="B4" s="378"/>
      <c r="C4" s="378"/>
      <c r="D4" s="173">
        <v>2012</v>
      </c>
      <c r="E4" s="173">
        <v>2013</v>
      </c>
      <c r="F4" s="173">
        <v>2014</v>
      </c>
      <c r="G4" s="173">
        <v>2015</v>
      </c>
      <c r="H4" s="74">
        <v>2016</v>
      </c>
    </row>
    <row r="5" spans="2:8" ht="15" customHeight="1" thickTop="1">
      <c r="B5" s="406" t="s">
        <v>140</v>
      </c>
      <c r="C5" s="73" t="s">
        <v>142</v>
      </c>
      <c r="D5" s="14">
        <v>379645</v>
      </c>
      <c r="E5" s="14">
        <v>250626</v>
      </c>
      <c r="F5" s="14">
        <v>215061</v>
      </c>
      <c r="G5" s="14">
        <v>188723</v>
      </c>
      <c r="H5" s="14">
        <v>229460</v>
      </c>
    </row>
    <row r="6" spans="2:8" ht="15" customHeight="1">
      <c r="B6" s="402"/>
      <c r="C6" s="68" t="s">
        <v>21</v>
      </c>
      <c r="D6" s="69">
        <v>3906504</v>
      </c>
      <c r="E6" s="69">
        <v>3370390</v>
      </c>
      <c r="F6" s="69">
        <v>3764036</v>
      </c>
      <c r="G6" s="69">
        <v>3845140</v>
      </c>
      <c r="H6" s="69">
        <v>3810930</v>
      </c>
    </row>
    <row r="7" spans="2:8" ht="15" customHeight="1">
      <c r="B7" s="402"/>
      <c r="C7" s="70" t="s">
        <v>3</v>
      </c>
      <c r="D7" s="71">
        <f>SUM(D5:D6)</f>
        <v>4286149</v>
      </c>
      <c r="E7" s="71">
        <f t="shared" ref="E7:H7" si="0">SUM(E5:E6)</f>
        <v>3621016</v>
      </c>
      <c r="F7" s="71">
        <f t="shared" si="0"/>
        <v>3979097</v>
      </c>
      <c r="G7" s="71">
        <f t="shared" si="0"/>
        <v>4033863</v>
      </c>
      <c r="H7" s="71">
        <f t="shared" si="0"/>
        <v>4040390</v>
      </c>
    </row>
    <row r="8" spans="2:8" ht="15" customHeight="1">
      <c r="B8" s="402" t="s">
        <v>141</v>
      </c>
      <c r="C8" s="68" t="s">
        <v>219</v>
      </c>
      <c r="D8" s="69">
        <v>800278</v>
      </c>
      <c r="E8" s="69">
        <v>653385</v>
      </c>
      <c r="F8" s="69">
        <v>639393</v>
      </c>
      <c r="G8" s="69">
        <v>663691</v>
      </c>
      <c r="H8" s="69">
        <v>705710</v>
      </c>
    </row>
    <row r="9" spans="2:8" ht="15" customHeight="1">
      <c r="B9" s="402"/>
      <c r="C9" s="68" t="s">
        <v>21</v>
      </c>
      <c r="D9" s="69">
        <v>0</v>
      </c>
      <c r="E9" s="69">
        <v>0</v>
      </c>
      <c r="F9" s="69">
        <v>0</v>
      </c>
      <c r="G9" s="69">
        <v>0</v>
      </c>
      <c r="H9" s="69">
        <v>0</v>
      </c>
    </row>
    <row r="10" spans="2:8" ht="15" customHeight="1">
      <c r="B10" s="402"/>
      <c r="C10" s="70" t="s">
        <v>3</v>
      </c>
      <c r="D10" s="71">
        <v>800278</v>
      </c>
      <c r="E10" s="71">
        <v>653385</v>
      </c>
      <c r="F10" s="71">
        <v>639393</v>
      </c>
      <c r="G10" s="71">
        <v>663691</v>
      </c>
      <c r="H10" s="71">
        <v>705710</v>
      </c>
    </row>
    <row r="11" spans="2:8" ht="15" customHeight="1"/>
    <row r="12" spans="2:8" ht="15" customHeight="1">
      <c r="B12" s="75" t="s">
        <v>229</v>
      </c>
    </row>
    <row r="13" spans="2:8" ht="15" customHeight="1">
      <c r="B13" s="140" t="s">
        <v>4207</v>
      </c>
    </row>
    <row r="14" spans="2:8" ht="15" customHeight="1"/>
    <row r="15" spans="2:8" ht="15" customHeight="1">
      <c r="C15" s="66"/>
    </row>
    <row r="16" spans="2:8" ht="15" customHeight="1"/>
    <row r="17" ht="15" customHeight="1"/>
    <row r="18" ht="15" customHeight="1"/>
    <row r="19" ht="15" customHeight="1"/>
  </sheetData>
  <mergeCells count="4">
    <mergeCell ref="D3:H3"/>
    <mergeCell ref="B3:C4"/>
    <mergeCell ref="B5:B7"/>
    <mergeCell ref="B8:B10"/>
  </mergeCells>
  <pageMargins left="0.7" right="0.7" top="0.78740157499999996" bottom="0.78740157499999996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H18"/>
  <sheetViews>
    <sheetView showGridLines="0" zoomScale="115" zoomScaleNormal="115" workbookViewId="0">
      <selection activeCell="B13" sqref="B13"/>
    </sheetView>
  </sheetViews>
  <sheetFormatPr defaultRowHeight="12.75"/>
  <cols>
    <col min="1" max="1" width="9.140625" style="66"/>
    <col min="2" max="8" width="18.7109375" style="66" customWidth="1"/>
    <col min="9" max="16384" width="9.140625" style="66"/>
  </cols>
  <sheetData>
    <row r="1" spans="2:8" ht="15" customHeight="1"/>
    <row r="2" spans="2:8" ht="15" customHeight="1">
      <c r="B2" s="67" t="s">
        <v>1478</v>
      </c>
      <c r="C2" s="67"/>
    </row>
    <row r="3" spans="2:8" ht="15" customHeight="1">
      <c r="B3" s="377" t="s">
        <v>138</v>
      </c>
      <c r="C3" s="377"/>
      <c r="D3" s="377" t="s">
        <v>143</v>
      </c>
      <c r="E3" s="377"/>
      <c r="F3" s="377"/>
      <c r="G3" s="377"/>
      <c r="H3" s="377"/>
    </row>
    <row r="4" spans="2:8" ht="15" customHeight="1" thickBot="1">
      <c r="B4" s="378"/>
      <c r="C4" s="378"/>
      <c r="D4" s="74">
        <f t="shared" ref="D4:F4" si="0">E4-1</f>
        <v>2012</v>
      </c>
      <c r="E4" s="74">
        <f t="shared" si="0"/>
        <v>2013</v>
      </c>
      <c r="F4" s="74">
        <f t="shared" si="0"/>
        <v>2014</v>
      </c>
      <c r="G4" s="74">
        <f>H4-1</f>
        <v>2015</v>
      </c>
      <c r="H4" s="74">
        <v>2016</v>
      </c>
    </row>
    <row r="5" spans="2:8" ht="15" customHeight="1" thickTop="1">
      <c r="B5" s="385" t="s">
        <v>140</v>
      </c>
      <c r="C5" s="73" t="s">
        <v>142</v>
      </c>
      <c r="D5" s="14">
        <v>8997.6</v>
      </c>
      <c r="E5" s="14">
        <v>1052.5999999999999</v>
      </c>
      <c r="F5" s="14">
        <v>1935.5</v>
      </c>
      <c r="G5" s="14">
        <v>811.5</v>
      </c>
      <c r="H5" s="14">
        <v>688.4</v>
      </c>
    </row>
    <row r="6" spans="2:8" ht="15" customHeight="1">
      <c r="B6" s="379"/>
      <c r="C6" s="68" t="s">
        <v>21</v>
      </c>
      <c r="D6" s="69">
        <v>21876.400000000001</v>
      </c>
      <c r="E6" s="69">
        <v>42129.9</v>
      </c>
      <c r="F6" s="69">
        <v>39898.800000000003</v>
      </c>
      <c r="G6" s="69">
        <v>35759.800000000003</v>
      </c>
      <c r="H6" s="69">
        <v>51828.6</v>
      </c>
    </row>
    <row r="7" spans="2:8" ht="15" customHeight="1">
      <c r="B7" s="379"/>
      <c r="C7" s="70" t="s">
        <v>3</v>
      </c>
      <c r="D7" s="71">
        <f>SUM(D5:D6)</f>
        <v>30874</v>
      </c>
      <c r="E7" s="71">
        <f t="shared" ref="E7:H7" si="1">SUM(E5:E6)</f>
        <v>43182.5</v>
      </c>
      <c r="F7" s="71">
        <f t="shared" si="1"/>
        <v>41834.300000000003</v>
      </c>
      <c r="G7" s="71">
        <f t="shared" si="1"/>
        <v>36571.300000000003</v>
      </c>
      <c r="H7" s="71">
        <f t="shared" si="1"/>
        <v>52517</v>
      </c>
    </row>
    <row r="8" spans="2:8" ht="15" customHeight="1">
      <c r="B8" s="379" t="s">
        <v>141</v>
      </c>
      <c r="C8" s="68" t="s">
        <v>219</v>
      </c>
      <c r="D8" s="69">
        <v>5842</v>
      </c>
      <c r="E8" s="69">
        <v>5553.8</v>
      </c>
      <c r="F8" s="69">
        <v>6074.2</v>
      </c>
      <c r="G8" s="69">
        <v>796.4</v>
      </c>
      <c r="H8" s="69">
        <v>7904</v>
      </c>
    </row>
    <row r="9" spans="2:8" ht="15" customHeight="1">
      <c r="B9" s="379"/>
      <c r="C9" s="68" t="s">
        <v>21</v>
      </c>
      <c r="D9" s="69">
        <v>0</v>
      </c>
      <c r="E9" s="69">
        <v>0</v>
      </c>
      <c r="F9" s="69">
        <v>0</v>
      </c>
      <c r="G9" s="69">
        <v>0</v>
      </c>
      <c r="H9" s="69">
        <v>0</v>
      </c>
    </row>
    <row r="10" spans="2:8" ht="15" customHeight="1">
      <c r="B10" s="379"/>
      <c r="C10" s="70" t="s">
        <v>3</v>
      </c>
      <c r="D10" s="71">
        <f>SUM(D8:D9)</f>
        <v>5842</v>
      </c>
      <c r="E10" s="71">
        <f t="shared" ref="E10:H10" si="2">SUM(E8:E9)</f>
        <v>5553.8</v>
      </c>
      <c r="F10" s="71">
        <f t="shared" si="2"/>
        <v>6074.2</v>
      </c>
      <c r="G10" s="71">
        <f t="shared" si="2"/>
        <v>796.4</v>
      </c>
      <c r="H10" s="71">
        <f t="shared" si="2"/>
        <v>7904</v>
      </c>
    </row>
    <row r="11" spans="2:8" ht="15" customHeight="1"/>
    <row r="12" spans="2:8" ht="15" customHeight="1">
      <c r="B12" s="72" t="s">
        <v>229</v>
      </c>
    </row>
    <row r="13" spans="2:8" ht="15" customHeight="1">
      <c r="B13" s="140" t="s">
        <v>4207</v>
      </c>
    </row>
    <row r="14" spans="2:8" ht="15" customHeight="1"/>
    <row r="15" spans="2:8" ht="15" customHeight="1"/>
    <row r="16" spans="2:8" ht="15" customHeight="1"/>
    <row r="17" ht="15" customHeight="1"/>
    <row r="18" ht="15" customHeight="1"/>
  </sheetData>
  <mergeCells count="4">
    <mergeCell ref="B3:C4"/>
    <mergeCell ref="D3:H3"/>
    <mergeCell ref="B5:B7"/>
    <mergeCell ref="B8:B10"/>
  </mergeCells>
  <pageMargins left="0.7" right="0.7" top="0.78740157499999996" bottom="0.78740157499999996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H18"/>
  <sheetViews>
    <sheetView showGridLines="0" zoomScaleNormal="100" workbookViewId="0">
      <selection activeCell="B13" sqref="B13"/>
    </sheetView>
  </sheetViews>
  <sheetFormatPr defaultRowHeight="12.75"/>
  <cols>
    <col min="1" max="1" width="9.140625" style="77"/>
    <col min="2" max="8" width="18.7109375" style="77" customWidth="1"/>
    <col min="9" max="16384" width="9.140625" style="77"/>
  </cols>
  <sheetData>
    <row r="1" spans="2:8" ht="15" customHeight="1"/>
    <row r="2" spans="2:8" ht="15" customHeight="1">
      <c r="B2" s="78" t="s">
        <v>1479</v>
      </c>
      <c r="C2" s="78"/>
    </row>
    <row r="3" spans="2:8" ht="15" customHeight="1">
      <c r="B3" s="377" t="s">
        <v>138</v>
      </c>
      <c r="C3" s="377"/>
      <c r="D3" s="377" t="s">
        <v>220</v>
      </c>
      <c r="E3" s="377"/>
      <c r="F3" s="377"/>
      <c r="G3" s="377"/>
      <c r="H3" s="377"/>
    </row>
    <row r="4" spans="2:8" ht="15" customHeight="1" thickBot="1">
      <c r="B4" s="378"/>
      <c r="C4" s="378"/>
      <c r="D4" s="90">
        <v>2012</v>
      </c>
      <c r="E4" s="90">
        <f>D4+1</f>
        <v>2013</v>
      </c>
      <c r="F4" s="275">
        <f t="shared" ref="F4:H4" si="0">E4+1</f>
        <v>2014</v>
      </c>
      <c r="G4" s="275">
        <f t="shared" si="0"/>
        <v>2015</v>
      </c>
      <c r="H4" s="275">
        <f t="shared" si="0"/>
        <v>2016</v>
      </c>
    </row>
    <row r="5" spans="2:8" ht="15" customHeight="1" thickTop="1">
      <c r="B5" s="385" t="s">
        <v>140</v>
      </c>
      <c r="C5" s="89" t="s">
        <v>142</v>
      </c>
      <c r="D5" s="14">
        <v>7023.4</v>
      </c>
      <c r="E5" s="14">
        <v>6917.3</v>
      </c>
      <c r="F5" s="14">
        <v>6301.3</v>
      </c>
      <c r="G5" s="14">
        <v>6643.1</v>
      </c>
      <c r="H5" s="14">
        <v>7182.1</v>
      </c>
    </row>
    <row r="6" spans="2:8" ht="15" customHeight="1">
      <c r="B6" s="379"/>
      <c r="C6" s="80" t="s">
        <v>21</v>
      </c>
      <c r="D6" s="82">
        <v>1044599.2</v>
      </c>
      <c r="E6" s="82">
        <v>888434.8</v>
      </c>
      <c r="F6" s="82">
        <v>929340.5</v>
      </c>
      <c r="G6" s="82">
        <v>840163.1</v>
      </c>
      <c r="H6" s="82">
        <v>696256.9</v>
      </c>
    </row>
    <row r="7" spans="2:8" ht="15" customHeight="1">
      <c r="B7" s="379"/>
      <c r="C7" s="84" t="s">
        <v>3</v>
      </c>
      <c r="D7" s="86">
        <f>SUM(D5:D6)</f>
        <v>1051622.5999999999</v>
      </c>
      <c r="E7" s="86">
        <f t="shared" ref="E7:H7" si="1">SUM(E5:E6)</f>
        <v>895352.10000000009</v>
      </c>
      <c r="F7" s="86">
        <f t="shared" si="1"/>
        <v>935641.8</v>
      </c>
      <c r="G7" s="86">
        <f t="shared" si="1"/>
        <v>846806.2</v>
      </c>
      <c r="H7" s="86">
        <f t="shared" si="1"/>
        <v>703439</v>
      </c>
    </row>
    <row r="8" spans="2:8" ht="15" customHeight="1">
      <c r="B8" s="379" t="s">
        <v>141</v>
      </c>
      <c r="C8" s="80" t="s">
        <v>219</v>
      </c>
      <c r="D8" s="82">
        <v>773068.5</v>
      </c>
      <c r="E8" s="82">
        <v>614116.6</v>
      </c>
      <c r="F8" s="82">
        <v>527115.6</v>
      </c>
      <c r="G8" s="82">
        <v>526240.6</v>
      </c>
      <c r="H8" s="82">
        <v>517991.1</v>
      </c>
    </row>
    <row r="9" spans="2:8" ht="15" customHeight="1">
      <c r="B9" s="379"/>
      <c r="C9" s="80" t="s">
        <v>21</v>
      </c>
      <c r="D9" s="82">
        <v>0</v>
      </c>
      <c r="E9" s="82">
        <v>0</v>
      </c>
      <c r="F9" s="82">
        <v>0</v>
      </c>
      <c r="G9" s="82">
        <v>0</v>
      </c>
      <c r="H9" s="82">
        <v>0</v>
      </c>
    </row>
    <row r="10" spans="2:8" ht="15" customHeight="1">
      <c r="B10" s="379"/>
      <c r="C10" s="84" t="s">
        <v>3</v>
      </c>
      <c r="D10" s="86">
        <f>SUM(D8:D9)</f>
        <v>773068.5</v>
      </c>
      <c r="E10" s="86">
        <f t="shared" ref="E10:H10" si="2">SUM(E8:E9)</f>
        <v>614116.6</v>
      </c>
      <c r="F10" s="86">
        <f t="shared" si="2"/>
        <v>527115.6</v>
      </c>
      <c r="G10" s="86">
        <f t="shared" si="2"/>
        <v>526240.6</v>
      </c>
      <c r="H10" s="86">
        <f t="shared" si="2"/>
        <v>517991.1</v>
      </c>
    </row>
    <row r="11" spans="2:8" ht="15" customHeight="1"/>
    <row r="12" spans="2:8" ht="15" customHeight="1">
      <c r="B12" s="87" t="s">
        <v>229</v>
      </c>
    </row>
    <row r="13" spans="2:8" ht="15" customHeight="1">
      <c r="B13" s="140" t="s">
        <v>4207</v>
      </c>
    </row>
    <row r="14" spans="2:8" ht="15" customHeight="1"/>
    <row r="15" spans="2:8" ht="15" customHeight="1"/>
    <row r="16" spans="2:8" ht="15" customHeight="1"/>
    <row r="17" ht="15" customHeight="1"/>
    <row r="18" ht="15" customHeight="1"/>
  </sheetData>
  <mergeCells count="4">
    <mergeCell ref="B3:C4"/>
    <mergeCell ref="D3:H3"/>
    <mergeCell ref="B5:B7"/>
    <mergeCell ref="B8:B10"/>
  </mergeCells>
  <pageMargins left="0.7" right="0.7" top="0.78740157499999996" bottom="0.78740157499999996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B1:H16"/>
  <sheetViews>
    <sheetView showGridLines="0" zoomScaleNormal="100" workbookViewId="0">
      <selection activeCell="B22" sqref="B22"/>
    </sheetView>
  </sheetViews>
  <sheetFormatPr defaultRowHeight="12.75"/>
  <cols>
    <col min="1" max="1" width="6.5703125" style="117" customWidth="1"/>
    <col min="2" max="2" width="48.7109375" style="117" customWidth="1"/>
    <col min="3" max="8" width="18.7109375" style="117" customWidth="1"/>
    <col min="9" max="16384" width="9.140625" style="117"/>
  </cols>
  <sheetData>
    <row r="1" spans="2:8" ht="15" customHeight="1"/>
    <row r="2" spans="2:8" ht="15" customHeight="1">
      <c r="B2" s="127" t="s">
        <v>2839</v>
      </c>
    </row>
    <row r="3" spans="2:8" ht="88.5" customHeight="1" thickBot="1">
      <c r="B3" s="114" t="s">
        <v>94</v>
      </c>
      <c r="C3" s="114" t="s">
        <v>111</v>
      </c>
      <c r="D3" s="114" t="s">
        <v>221</v>
      </c>
      <c r="E3" s="114" t="s">
        <v>222</v>
      </c>
      <c r="F3" s="114" t="s">
        <v>103</v>
      </c>
      <c r="G3" s="114" t="s">
        <v>223</v>
      </c>
      <c r="H3" s="114" t="s">
        <v>224</v>
      </c>
    </row>
    <row r="4" spans="2:8" ht="30" customHeight="1" thickTop="1">
      <c r="B4" s="124" t="s">
        <v>95</v>
      </c>
      <c r="C4" s="159">
        <v>1213</v>
      </c>
      <c r="D4" s="159">
        <v>297199</v>
      </c>
      <c r="E4" s="159">
        <v>554230</v>
      </c>
      <c r="F4" s="159">
        <v>99464.5</v>
      </c>
      <c r="G4" s="160">
        <v>61.356901945722704</v>
      </c>
      <c r="H4" s="160">
        <v>0.53623766306407084</v>
      </c>
    </row>
    <row r="5" spans="2:8" ht="15" customHeight="1">
      <c r="B5" s="118" t="s">
        <v>96</v>
      </c>
      <c r="C5" s="159">
        <v>1</v>
      </c>
      <c r="D5" s="159">
        <v>31950</v>
      </c>
      <c r="E5" s="159">
        <v>3693802</v>
      </c>
      <c r="F5" s="159">
        <v>88569</v>
      </c>
      <c r="G5" s="160">
        <v>59.0262713906965</v>
      </c>
      <c r="H5" s="160">
        <v>8.6496244249150336E-3</v>
      </c>
    </row>
    <row r="6" spans="2:8" ht="30" customHeight="1">
      <c r="B6" s="118" t="s">
        <v>97</v>
      </c>
      <c r="C6" s="159">
        <v>3</v>
      </c>
      <c r="D6" s="159">
        <v>99075</v>
      </c>
      <c r="E6" s="159">
        <v>143891</v>
      </c>
      <c r="F6" s="159">
        <v>74486</v>
      </c>
      <c r="G6" s="160">
        <v>83.511846243180003</v>
      </c>
      <c r="H6" s="160">
        <v>0.68854202139119192</v>
      </c>
    </row>
    <row r="7" spans="2:8" ht="15" customHeight="1">
      <c r="B7" s="118" t="s">
        <v>98</v>
      </c>
      <c r="C7" s="159">
        <v>9222</v>
      </c>
      <c r="D7" s="159">
        <v>2505949.412</v>
      </c>
      <c r="E7" s="159">
        <v>285946</v>
      </c>
      <c r="F7" s="159">
        <v>436113.38232189836</v>
      </c>
      <c r="G7" s="160">
        <v>65.075510469516473</v>
      </c>
      <c r="H7" s="160">
        <v>8.7637155686738062</v>
      </c>
    </row>
    <row r="8" spans="2:8" ht="15" customHeight="1">
      <c r="B8" s="118" t="s">
        <v>99</v>
      </c>
      <c r="C8" s="159">
        <v>5</v>
      </c>
      <c r="D8" s="159">
        <v>96650</v>
      </c>
      <c r="E8" s="159">
        <v>201325</v>
      </c>
      <c r="F8" s="159">
        <v>74933.100000000006</v>
      </c>
      <c r="G8" s="160">
        <v>96.818181818181799</v>
      </c>
      <c r="H8" s="160">
        <v>0.48006953930212343</v>
      </c>
    </row>
    <row r="9" spans="2:8" ht="15" customHeight="1">
      <c r="B9" s="118" t="s">
        <v>100</v>
      </c>
      <c r="C9" s="159">
        <v>5</v>
      </c>
      <c r="D9" s="159">
        <v>575680</v>
      </c>
      <c r="E9" s="159">
        <v>2062315</v>
      </c>
      <c r="F9" s="159">
        <v>1308971</v>
      </c>
      <c r="G9" s="160">
        <v>100</v>
      </c>
      <c r="H9" s="160">
        <v>0.27914261400416523</v>
      </c>
    </row>
    <row r="10" spans="2:8" ht="30" customHeight="1">
      <c r="B10" s="118" t="s">
        <v>101</v>
      </c>
      <c r="C10" s="159">
        <v>1</v>
      </c>
      <c r="D10" s="159">
        <v>9743</v>
      </c>
      <c r="E10" s="159">
        <v>25256</v>
      </c>
      <c r="F10" s="159">
        <v>2771</v>
      </c>
      <c r="G10" s="160">
        <v>47.80835881753309</v>
      </c>
      <c r="H10" s="160">
        <v>0.38576971808679128</v>
      </c>
    </row>
    <row r="11" spans="2:8" ht="15" customHeight="1">
      <c r="B11" s="126" t="s">
        <v>102</v>
      </c>
      <c r="C11" s="161">
        <f>SUM(C4:C10)</f>
        <v>10450</v>
      </c>
      <c r="D11" s="161">
        <f>SUM(D4:D10)</f>
        <v>3616246.412</v>
      </c>
      <c r="E11" s="161">
        <f t="shared" ref="E11:F11" si="0">SUM(E4:E10)</f>
        <v>6966765</v>
      </c>
      <c r="F11" s="161">
        <f t="shared" si="0"/>
        <v>2085307.9823218985</v>
      </c>
      <c r="G11" s="162">
        <f>SUMPRODUCT(G4:G10,F4:F10)/SUM(F4:F10)</f>
        <v>88.339929058346769</v>
      </c>
      <c r="H11" s="162">
        <f>SUMPRODUCT(H4:H10,F4:F10)/SUM(F4:F10)</f>
        <v>2.076333457204337</v>
      </c>
    </row>
    <row r="12" spans="2:8">
      <c r="B12" s="133"/>
    </row>
    <row r="13" spans="2:8">
      <c r="B13" s="96" t="s">
        <v>229</v>
      </c>
    </row>
    <row r="14" spans="2:8">
      <c r="B14" s="100" t="s">
        <v>234</v>
      </c>
    </row>
    <row r="16" spans="2:8">
      <c r="B16" s="117" t="s">
        <v>4199</v>
      </c>
    </row>
  </sheetData>
  <pageMargins left="0.7" right="0.7" top="0.78740157499999996" bottom="0.78740157499999996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B1:E33"/>
  <sheetViews>
    <sheetView showGridLines="0" zoomScale="115" zoomScaleNormal="115" workbookViewId="0">
      <selection activeCell="C37" sqref="C37"/>
    </sheetView>
  </sheetViews>
  <sheetFormatPr defaultRowHeight="12.75"/>
  <cols>
    <col min="1" max="1" width="9.140625" style="117"/>
    <col min="2" max="2" width="24.7109375" style="117" customWidth="1"/>
    <col min="3" max="3" width="61.42578125" style="117" customWidth="1"/>
    <col min="4" max="4" width="17" style="117" customWidth="1"/>
    <col min="5" max="5" width="12.7109375" style="117" customWidth="1"/>
    <col min="6" max="16384" width="9.140625" style="117"/>
  </cols>
  <sheetData>
    <row r="1" spans="2:5" ht="15" customHeight="1"/>
    <row r="2" spans="2:5" ht="15" customHeight="1">
      <c r="B2" s="127" t="s">
        <v>4201</v>
      </c>
    </row>
    <row r="3" spans="2:5" ht="30" customHeight="1" thickBot="1">
      <c r="B3" s="324" t="s">
        <v>172</v>
      </c>
      <c r="C3" s="324" t="s">
        <v>94</v>
      </c>
      <c r="D3" s="324" t="s">
        <v>103</v>
      </c>
      <c r="E3" s="324" t="s">
        <v>126</v>
      </c>
    </row>
    <row r="4" spans="2:5" ht="26.25" thickTop="1">
      <c r="B4" s="327" t="s">
        <v>284</v>
      </c>
      <c r="C4" s="328" t="s">
        <v>4200</v>
      </c>
      <c r="D4" s="329">
        <v>64800</v>
      </c>
      <c r="E4" s="329">
        <v>550800</v>
      </c>
    </row>
    <row r="5" spans="2:5" ht="25.5">
      <c r="B5" s="153" t="s">
        <v>285</v>
      </c>
      <c r="C5" s="154" t="s">
        <v>4200</v>
      </c>
      <c r="D5" s="325">
        <v>55800</v>
      </c>
      <c r="E5" s="325">
        <v>474300</v>
      </c>
    </row>
    <row r="6" spans="2:5" ht="25.5">
      <c r="B6" s="153" t="s">
        <v>286</v>
      </c>
      <c r="C6" s="154" t="s">
        <v>4200</v>
      </c>
      <c r="D6" s="325">
        <v>70200</v>
      </c>
      <c r="E6" s="325">
        <v>596700</v>
      </c>
    </row>
    <row r="7" spans="2:5" ht="25.5">
      <c r="B7" s="153" t="s">
        <v>287</v>
      </c>
      <c r="C7" s="154" t="s">
        <v>4200</v>
      </c>
      <c r="D7" s="325">
        <v>18600</v>
      </c>
      <c r="E7" s="325">
        <v>158100</v>
      </c>
    </row>
    <row r="8" spans="2:5" ht="25.5">
      <c r="B8" s="153" t="s">
        <v>288</v>
      </c>
      <c r="C8" s="154" t="s">
        <v>4200</v>
      </c>
      <c r="D8" s="325">
        <v>122400</v>
      </c>
      <c r="E8" s="325">
        <v>1040400</v>
      </c>
    </row>
    <row r="9" spans="2:5" ht="25.5">
      <c r="B9" s="153" t="s">
        <v>289</v>
      </c>
      <c r="C9" s="154" t="s">
        <v>4200</v>
      </c>
      <c r="D9" s="325">
        <v>16800</v>
      </c>
      <c r="E9" s="325">
        <v>142800</v>
      </c>
    </row>
    <row r="10" spans="2:5" ht="25.5">
      <c r="B10" s="153" t="s">
        <v>290</v>
      </c>
      <c r="C10" s="154" t="s">
        <v>4200</v>
      </c>
      <c r="D10" s="325">
        <v>19200</v>
      </c>
      <c r="E10" s="325">
        <v>163200</v>
      </c>
    </row>
    <row r="11" spans="2:5" ht="25.5">
      <c r="B11" s="153" t="s">
        <v>291</v>
      </c>
      <c r="C11" s="154" t="s">
        <v>4200</v>
      </c>
      <c r="D11" s="325">
        <v>24600</v>
      </c>
      <c r="E11" s="325">
        <v>209100</v>
      </c>
    </row>
    <row r="12" spans="2:5" ht="25.5">
      <c r="B12" s="153" t="s">
        <v>292</v>
      </c>
      <c r="C12" s="154" t="s">
        <v>4200</v>
      </c>
      <c r="D12" s="325">
        <v>66000</v>
      </c>
      <c r="E12" s="325">
        <v>561000</v>
      </c>
    </row>
    <row r="13" spans="2:5" ht="25.5">
      <c r="B13" s="153" t="s">
        <v>293</v>
      </c>
      <c r="C13" s="154" t="s">
        <v>4200</v>
      </c>
      <c r="D13" s="325">
        <v>49800</v>
      </c>
      <c r="E13" s="325">
        <v>423300</v>
      </c>
    </row>
    <row r="14" spans="2:5" ht="25.5">
      <c r="B14" s="153" t="s">
        <v>294</v>
      </c>
      <c r="C14" s="154" t="s">
        <v>4200</v>
      </c>
      <c r="D14" s="325">
        <v>22200</v>
      </c>
      <c r="E14" s="325">
        <v>188700</v>
      </c>
    </row>
    <row r="15" spans="2:5" ht="25.5">
      <c r="B15" s="153" t="s">
        <v>295</v>
      </c>
      <c r="C15" s="154" t="s">
        <v>4200</v>
      </c>
      <c r="D15" s="325">
        <v>45000</v>
      </c>
      <c r="E15" s="325">
        <v>382500</v>
      </c>
    </row>
    <row r="16" spans="2:5" ht="25.5">
      <c r="B16" s="153" t="s">
        <v>296</v>
      </c>
      <c r="C16" s="154" t="s">
        <v>4200</v>
      </c>
      <c r="D16" s="325">
        <v>14400</v>
      </c>
      <c r="E16" s="325">
        <v>122400</v>
      </c>
    </row>
    <row r="17" spans="2:5" ht="25.5">
      <c r="B17" s="153" t="s">
        <v>297</v>
      </c>
      <c r="C17" s="154" t="s">
        <v>4200</v>
      </c>
      <c r="D17" s="325">
        <v>40200</v>
      </c>
      <c r="E17" s="325">
        <v>341700</v>
      </c>
    </row>
    <row r="18" spans="2:5" ht="25.5">
      <c r="B18" s="153" t="s">
        <v>298</v>
      </c>
      <c r="C18" s="154" t="s">
        <v>4200</v>
      </c>
      <c r="D18" s="325">
        <v>70200</v>
      </c>
      <c r="E18" s="325">
        <v>596700</v>
      </c>
    </row>
    <row r="19" spans="2:5" ht="25.5">
      <c r="B19" s="153" t="s">
        <v>299</v>
      </c>
      <c r="C19" s="154" t="s">
        <v>4200</v>
      </c>
      <c r="D19" s="325">
        <v>17400</v>
      </c>
      <c r="E19" s="325">
        <v>147900</v>
      </c>
    </row>
    <row r="20" spans="2:5" ht="25.5">
      <c r="B20" s="153" t="s">
        <v>300</v>
      </c>
      <c r="C20" s="154" t="s">
        <v>4200</v>
      </c>
      <c r="D20" s="325">
        <v>18600</v>
      </c>
      <c r="E20" s="325">
        <v>158100</v>
      </c>
    </row>
    <row r="21" spans="2:5" ht="25.5">
      <c r="B21" s="153" t="s">
        <v>301</v>
      </c>
      <c r="C21" s="154" t="s">
        <v>4200</v>
      </c>
      <c r="D21" s="325">
        <v>36600</v>
      </c>
      <c r="E21" s="325">
        <v>311100</v>
      </c>
    </row>
    <row r="22" spans="2:5" ht="25.5">
      <c r="B22" s="153" t="s">
        <v>302</v>
      </c>
      <c r="C22" s="154" t="s">
        <v>4200</v>
      </c>
      <c r="D22" s="325">
        <v>25200</v>
      </c>
      <c r="E22" s="325">
        <v>214200</v>
      </c>
    </row>
    <row r="23" spans="2:5" ht="25.5">
      <c r="B23" s="153" t="s">
        <v>303</v>
      </c>
      <c r="C23" s="154" t="s">
        <v>4200</v>
      </c>
      <c r="D23" s="325">
        <v>50400</v>
      </c>
      <c r="E23" s="325">
        <v>428400</v>
      </c>
    </row>
    <row r="24" spans="2:5" ht="25.5">
      <c r="B24" s="153" t="s">
        <v>304</v>
      </c>
      <c r="C24" s="154" t="s">
        <v>4200</v>
      </c>
      <c r="D24" s="325">
        <v>62400</v>
      </c>
      <c r="E24" s="325">
        <v>530400</v>
      </c>
    </row>
    <row r="25" spans="2:5" ht="25.5">
      <c r="B25" s="153" t="s">
        <v>305</v>
      </c>
      <c r="C25" s="154" t="s">
        <v>4200</v>
      </c>
      <c r="D25" s="325">
        <v>49800</v>
      </c>
      <c r="E25" s="325">
        <v>423300</v>
      </c>
    </row>
    <row r="26" spans="2:5" ht="25.5">
      <c r="B26" s="153" t="s">
        <v>306</v>
      </c>
      <c r="C26" s="154" t="s">
        <v>4200</v>
      </c>
      <c r="D26" s="325">
        <v>25200</v>
      </c>
      <c r="E26" s="325">
        <v>214200</v>
      </c>
    </row>
    <row r="27" spans="2:5" ht="25.5">
      <c r="B27" s="153" t="s">
        <v>307</v>
      </c>
      <c r="C27" s="154" t="s">
        <v>4200</v>
      </c>
      <c r="D27" s="325">
        <v>33000</v>
      </c>
      <c r="E27" s="325">
        <v>280500</v>
      </c>
    </row>
    <row r="28" spans="2:5" ht="25.5">
      <c r="B28" s="153" t="s">
        <v>308</v>
      </c>
      <c r="C28" s="154" t="s">
        <v>4200</v>
      </c>
      <c r="D28" s="325">
        <v>25200</v>
      </c>
      <c r="E28" s="325">
        <v>214200</v>
      </c>
    </row>
    <row r="29" spans="2:5" ht="25.5">
      <c r="B29" s="153" t="s">
        <v>309</v>
      </c>
      <c r="C29" s="154" t="s">
        <v>4200</v>
      </c>
      <c r="D29" s="325">
        <v>19200</v>
      </c>
      <c r="E29" s="325">
        <v>163200</v>
      </c>
    </row>
    <row r="30" spans="2:5">
      <c r="B30" s="407" t="s">
        <v>3</v>
      </c>
      <c r="C30" s="407"/>
      <c r="D30" s="326">
        <v>1063200</v>
      </c>
      <c r="E30" s="326">
        <v>9037200</v>
      </c>
    </row>
    <row r="32" spans="2:5">
      <c r="B32" s="131" t="s">
        <v>229</v>
      </c>
    </row>
    <row r="33" spans="2:2">
      <c r="B33" s="132" t="s">
        <v>238</v>
      </c>
    </row>
  </sheetData>
  <mergeCells count="1">
    <mergeCell ref="B30:C30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1:H20"/>
  <sheetViews>
    <sheetView showGridLines="0" workbookViewId="0">
      <selection activeCell="B19" sqref="B19:B20"/>
    </sheetView>
  </sheetViews>
  <sheetFormatPr defaultRowHeight="12.75"/>
  <cols>
    <col min="1" max="1" width="9.140625" style="4"/>
    <col min="2" max="2" width="36.7109375" style="4" customWidth="1"/>
    <col min="3" max="8" width="18.7109375" style="4" customWidth="1"/>
    <col min="9" max="16384" width="9.140625" style="4"/>
  </cols>
  <sheetData>
    <row r="1" spans="2:8" ht="15" customHeight="1"/>
    <row r="2" spans="2:8" ht="15" customHeight="1">
      <c r="B2" s="18" t="s">
        <v>318</v>
      </c>
      <c r="C2" s="18"/>
    </row>
    <row r="3" spans="2:8" ht="15" customHeight="1">
      <c r="B3" s="377" t="s">
        <v>4</v>
      </c>
      <c r="C3" s="377" t="s">
        <v>166</v>
      </c>
      <c r="D3" s="377"/>
      <c r="E3" s="377"/>
      <c r="F3" s="377"/>
      <c r="G3" s="377"/>
      <c r="H3" s="377"/>
    </row>
    <row r="4" spans="2:8" ht="51.75" thickBot="1">
      <c r="B4" s="378"/>
      <c r="C4" s="90" t="s">
        <v>131</v>
      </c>
      <c r="D4" s="90" t="s">
        <v>160</v>
      </c>
      <c r="E4" s="90" t="s">
        <v>161</v>
      </c>
      <c r="F4" s="90" t="s">
        <v>168</v>
      </c>
      <c r="G4" s="90" t="s">
        <v>167</v>
      </c>
      <c r="H4" s="90" t="s">
        <v>163</v>
      </c>
    </row>
    <row r="5" spans="2:8" ht="15" customHeight="1" thickTop="1">
      <c r="B5" s="89" t="s">
        <v>5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</row>
    <row r="6" spans="2:8" ht="15" customHeight="1">
      <c r="B6" s="5" t="s">
        <v>6</v>
      </c>
      <c r="C6" s="9">
        <v>266.69900000000001</v>
      </c>
      <c r="D6" s="9">
        <v>24.4</v>
      </c>
      <c r="E6" s="9">
        <v>4.266</v>
      </c>
      <c r="F6" s="9">
        <v>10.912000000000001</v>
      </c>
      <c r="G6" s="9">
        <v>0</v>
      </c>
      <c r="H6" s="9">
        <v>227.12100000000001</v>
      </c>
    </row>
    <row r="7" spans="2:8" ht="15" customHeight="1">
      <c r="B7" s="5" t="s">
        <v>7</v>
      </c>
      <c r="C7" s="9">
        <v>303.24700000000001</v>
      </c>
      <c r="D7" s="9">
        <v>24.818999999999999</v>
      </c>
      <c r="E7" s="9">
        <v>1.3640000000000001</v>
      </c>
      <c r="F7" s="9">
        <v>15.462</v>
      </c>
      <c r="G7" s="9">
        <v>0.73</v>
      </c>
      <c r="H7" s="9">
        <v>260.87200000000001</v>
      </c>
    </row>
    <row r="8" spans="2:8" ht="15" customHeight="1">
      <c r="B8" s="5" t="s">
        <v>8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</row>
    <row r="9" spans="2:8" ht="15" customHeight="1">
      <c r="B9" s="5" t="s">
        <v>9</v>
      </c>
      <c r="C9" s="9">
        <v>6661.8410000000003</v>
      </c>
      <c r="D9" s="9">
        <v>548.51499999999999</v>
      </c>
      <c r="E9" s="9">
        <v>163.94900000000001</v>
      </c>
      <c r="F9" s="9">
        <v>100.819</v>
      </c>
      <c r="G9" s="9">
        <v>-2.1219999999999999</v>
      </c>
      <c r="H9" s="9">
        <v>5850.68</v>
      </c>
    </row>
    <row r="10" spans="2:8" ht="15" customHeight="1">
      <c r="B10" s="5" t="s">
        <v>10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</row>
    <row r="11" spans="2:8" ht="15" customHeight="1">
      <c r="B11" s="5" t="s">
        <v>11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</row>
    <row r="12" spans="2:8" ht="15" customHeight="1">
      <c r="B12" s="5" t="s">
        <v>12</v>
      </c>
      <c r="C12" s="9">
        <v>3.54</v>
      </c>
      <c r="D12" s="9">
        <v>0.36299999999999999</v>
      </c>
      <c r="E12" s="9">
        <v>0.09</v>
      </c>
      <c r="F12" s="9">
        <v>0.44500000000000001</v>
      </c>
      <c r="G12" s="9">
        <v>0</v>
      </c>
      <c r="H12" s="9">
        <v>2.6419999999999999</v>
      </c>
    </row>
    <row r="13" spans="2:8" ht="15" customHeight="1">
      <c r="B13" s="5" t="s">
        <v>13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</row>
    <row r="14" spans="2:8" ht="15" customHeight="1">
      <c r="B14" s="5" t="s">
        <v>14</v>
      </c>
      <c r="C14" s="9">
        <v>43.921999999999997</v>
      </c>
      <c r="D14" s="9">
        <v>0.55100000000000005</v>
      </c>
      <c r="E14" s="9">
        <v>2.5059999999999998</v>
      </c>
      <c r="F14" s="9">
        <v>0.29099999999999998</v>
      </c>
      <c r="G14" s="9">
        <v>0.191</v>
      </c>
      <c r="H14" s="9">
        <v>40.383000000000003</v>
      </c>
    </row>
    <row r="15" spans="2:8" ht="15" customHeight="1">
      <c r="B15" s="5" t="s">
        <v>15</v>
      </c>
      <c r="C15" s="9">
        <v>21.841999999999999</v>
      </c>
      <c r="D15" s="9">
        <v>1.5680000000000001</v>
      </c>
      <c r="E15" s="9">
        <v>0.36599999999999999</v>
      </c>
      <c r="F15" s="9">
        <v>0.114</v>
      </c>
      <c r="G15" s="9">
        <v>-2.9000000000000001E-2</v>
      </c>
      <c r="H15" s="9">
        <v>19.824000000000002</v>
      </c>
    </row>
    <row r="16" spans="2:8" ht="15" customHeight="1">
      <c r="B16" s="5" t="s">
        <v>16</v>
      </c>
      <c r="C16" s="9">
        <v>460.11599999999999</v>
      </c>
      <c r="D16" s="9">
        <v>12.316000000000001</v>
      </c>
      <c r="E16" s="9">
        <v>18.978000000000002</v>
      </c>
      <c r="F16" s="9">
        <v>44.360999999999997</v>
      </c>
      <c r="G16" s="9">
        <v>1.796</v>
      </c>
      <c r="H16" s="9">
        <v>382.66500000000002</v>
      </c>
    </row>
    <row r="17" spans="2:8" ht="15" customHeight="1">
      <c r="B17" s="17" t="s">
        <v>3</v>
      </c>
      <c r="C17" s="12">
        <f>SUM(C5:C16)</f>
        <v>7761.2069999999994</v>
      </c>
      <c r="D17" s="12">
        <f t="shared" ref="D17:H17" si="0">SUM(D5:D16)</f>
        <v>612.53200000000004</v>
      </c>
      <c r="E17" s="12">
        <f t="shared" si="0"/>
        <v>191.51900000000003</v>
      </c>
      <c r="F17" s="12">
        <f t="shared" si="0"/>
        <v>172.404</v>
      </c>
      <c r="G17" s="12">
        <f t="shared" si="0"/>
        <v>0.56600000000000028</v>
      </c>
      <c r="H17" s="12">
        <f t="shared" si="0"/>
        <v>6784.1869999999999</v>
      </c>
    </row>
    <row r="19" spans="2:8">
      <c r="B19" s="96" t="s">
        <v>229</v>
      </c>
    </row>
    <row r="20" spans="2:8">
      <c r="B20" s="100" t="s">
        <v>246</v>
      </c>
    </row>
  </sheetData>
  <mergeCells count="2">
    <mergeCell ref="C3:H3"/>
    <mergeCell ref="B3:B4"/>
  </mergeCells>
  <pageMargins left="0.7" right="0.7" top="0.78740157499999996" bottom="0.78740157499999996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B1:F41"/>
  <sheetViews>
    <sheetView showGridLines="0" zoomScaleNormal="100" workbookViewId="0">
      <selection activeCell="F32" sqref="F32"/>
    </sheetView>
  </sheetViews>
  <sheetFormatPr defaultRowHeight="12.75"/>
  <cols>
    <col min="1" max="1" width="9.140625" style="145"/>
    <col min="2" max="2" width="32.7109375" style="145" customWidth="1"/>
    <col min="3" max="3" width="24.7109375" style="145" customWidth="1"/>
    <col min="4" max="4" width="41.140625" style="145" customWidth="1"/>
    <col min="5" max="5" width="21.5703125" style="279" customWidth="1"/>
    <col min="6" max="6" width="23.85546875" style="279" customWidth="1"/>
    <col min="7" max="7" width="11.7109375" style="145" bestFit="1" customWidth="1"/>
    <col min="8" max="16384" width="9.140625" style="145"/>
  </cols>
  <sheetData>
    <row r="1" spans="2:6" ht="15" customHeight="1"/>
    <row r="2" spans="2:6" ht="15" customHeight="1">
      <c r="B2" s="146" t="s">
        <v>1508</v>
      </c>
      <c r="C2" s="144"/>
      <c r="D2" s="144"/>
      <c r="E2" s="156"/>
    </row>
    <row r="3" spans="2:6" ht="30" customHeight="1">
      <c r="B3" s="274" t="s">
        <v>181</v>
      </c>
      <c r="C3" s="274" t="s">
        <v>172</v>
      </c>
      <c r="D3" s="274" t="s">
        <v>94</v>
      </c>
      <c r="E3" s="276" t="s">
        <v>103</v>
      </c>
      <c r="F3" s="276" t="s">
        <v>126</v>
      </c>
    </row>
    <row r="4" spans="2:6" ht="25.5">
      <c r="B4" s="330" t="s">
        <v>4179</v>
      </c>
      <c r="C4" s="330" t="s">
        <v>292</v>
      </c>
      <c r="D4" s="330" t="s">
        <v>4195</v>
      </c>
      <c r="E4" s="331">
        <v>52181.343396226417</v>
      </c>
      <c r="F4" s="331">
        <v>235113</v>
      </c>
    </row>
    <row r="5" spans="2:6" ht="38.25">
      <c r="B5" s="284" t="s">
        <v>4180</v>
      </c>
      <c r="C5" s="330" t="s">
        <v>3774</v>
      </c>
      <c r="D5" s="330" t="s">
        <v>3773</v>
      </c>
      <c r="E5" s="331">
        <v>12000</v>
      </c>
      <c r="F5" s="331">
        <v>40000</v>
      </c>
    </row>
    <row r="6" spans="2:6" ht="25.5">
      <c r="B6" s="284" t="s">
        <v>4181</v>
      </c>
      <c r="C6" s="332" t="s">
        <v>303</v>
      </c>
      <c r="D6" s="332" t="s">
        <v>4195</v>
      </c>
      <c r="E6" s="139">
        <v>36668.495399398016</v>
      </c>
      <c r="F6" s="139">
        <v>187382</v>
      </c>
    </row>
    <row r="7" spans="2:6" ht="25.5">
      <c r="B7" s="284" t="s">
        <v>4182</v>
      </c>
      <c r="C7" s="332" t="s">
        <v>293</v>
      </c>
      <c r="D7" s="332" t="s">
        <v>4195</v>
      </c>
      <c r="E7" s="139">
        <v>78096.79242260661</v>
      </c>
      <c r="F7" s="139">
        <v>356139</v>
      </c>
    </row>
    <row r="8" spans="2:6" ht="25.5">
      <c r="B8" s="284" t="s">
        <v>4183</v>
      </c>
      <c r="C8" s="332" t="s">
        <v>3649</v>
      </c>
      <c r="D8" s="332" t="s">
        <v>3655</v>
      </c>
      <c r="E8" s="139">
        <v>1230</v>
      </c>
      <c r="F8" s="139">
        <v>12700</v>
      </c>
    </row>
    <row r="9" spans="2:6" ht="15" customHeight="1">
      <c r="B9" s="284" t="s">
        <v>4184</v>
      </c>
      <c r="C9" s="332" t="s">
        <v>3079</v>
      </c>
      <c r="D9" s="332" t="s">
        <v>3080</v>
      </c>
      <c r="E9" s="139">
        <v>34100</v>
      </c>
      <c r="F9" s="139">
        <v>7200</v>
      </c>
    </row>
    <row r="10" spans="2:6" ht="15" customHeight="1">
      <c r="B10" s="284" t="s">
        <v>3571</v>
      </c>
      <c r="C10" s="332" t="s">
        <v>3254</v>
      </c>
      <c r="D10" s="332" t="s">
        <v>3255</v>
      </c>
      <c r="E10" s="139">
        <v>1700</v>
      </c>
      <c r="F10" s="139">
        <v>25000</v>
      </c>
    </row>
    <row r="11" spans="2:6" ht="15" customHeight="1">
      <c r="B11" s="284" t="s">
        <v>4187</v>
      </c>
      <c r="C11" s="332" t="s">
        <v>4188</v>
      </c>
      <c r="D11" s="330" t="s">
        <v>3734</v>
      </c>
      <c r="E11" s="331">
        <v>9000</v>
      </c>
      <c r="F11" s="331">
        <v>50000</v>
      </c>
    </row>
    <row r="12" spans="2:6" ht="15" customHeight="1">
      <c r="B12" s="330" t="s">
        <v>4185</v>
      </c>
      <c r="C12" s="332" t="s">
        <v>295</v>
      </c>
      <c r="D12" s="332" t="s">
        <v>3191</v>
      </c>
      <c r="E12" s="139">
        <v>4000</v>
      </c>
      <c r="F12" s="139">
        <v>10000</v>
      </c>
    </row>
    <row r="13" spans="2:6" ht="25.5">
      <c r="B13" s="284" t="s">
        <v>4186</v>
      </c>
      <c r="C13" s="332" t="s">
        <v>307</v>
      </c>
      <c r="D13" s="332" t="s">
        <v>4195</v>
      </c>
      <c r="E13" s="139">
        <v>4962.3000000000011</v>
      </c>
      <c r="F13" s="139">
        <v>29774</v>
      </c>
    </row>
    <row r="14" spans="2:6" ht="15" customHeight="1">
      <c r="B14" s="330" t="s">
        <v>4189</v>
      </c>
      <c r="C14" s="332" t="s">
        <v>2058</v>
      </c>
      <c r="D14" s="332" t="s">
        <v>2906</v>
      </c>
      <c r="E14" s="139">
        <v>791</v>
      </c>
      <c r="F14" s="139">
        <v>12000</v>
      </c>
    </row>
    <row r="15" spans="2:6" ht="25.5">
      <c r="B15" s="330" t="s">
        <v>4190</v>
      </c>
      <c r="C15" s="332" t="s">
        <v>284</v>
      </c>
      <c r="D15" s="332" t="s">
        <v>3396</v>
      </c>
      <c r="E15" s="139">
        <v>18000</v>
      </c>
      <c r="F15" s="139">
        <v>37000</v>
      </c>
    </row>
    <row r="16" spans="2:6">
      <c r="B16" s="330" t="s">
        <v>4191</v>
      </c>
      <c r="C16" s="332" t="s">
        <v>3430</v>
      </c>
      <c r="D16" s="332" t="s">
        <v>3431</v>
      </c>
      <c r="E16" s="139">
        <v>490</v>
      </c>
      <c r="F16" s="139">
        <v>3000</v>
      </c>
    </row>
    <row r="17" spans="2:6">
      <c r="B17" s="330" t="s">
        <v>4191</v>
      </c>
      <c r="C17" s="332" t="s">
        <v>3430</v>
      </c>
      <c r="D17" s="332" t="s">
        <v>3432</v>
      </c>
      <c r="E17" s="139">
        <v>252</v>
      </c>
      <c r="F17" s="139">
        <v>1000</v>
      </c>
    </row>
    <row r="18" spans="2:6">
      <c r="B18" s="330" t="s">
        <v>4191</v>
      </c>
      <c r="C18" s="332" t="s">
        <v>3430</v>
      </c>
      <c r="D18" s="332" t="s">
        <v>3432</v>
      </c>
      <c r="E18" s="139">
        <v>718</v>
      </c>
      <c r="F18" s="139">
        <v>6000</v>
      </c>
    </row>
    <row r="19" spans="2:6" ht="51">
      <c r="B19" s="284" t="s">
        <v>4192</v>
      </c>
      <c r="C19" s="332" t="s">
        <v>3468</v>
      </c>
      <c r="D19" s="332" t="s">
        <v>3474</v>
      </c>
      <c r="E19" s="139">
        <v>2300</v>
      </c>
      <c r="F19" s="139">
        <v>500</v>
      </c>
    </row>
    <row r="20" spans="2:6">
      <c r="B20" s="330" t="s">
        <v>3554</v>
      </c>
      <c r="C20" s="332" t="s">
        <v>1644</v>
      </c>
      <c r="D20" s="332" t="s">
        <v>3561</v>
      </c>
      <c r="E20" s="139">
        <v>900</v>
      </c>
      <c r="F20" s="139">
        <v>15000</v>
      </c>
    </row>
    <row r="21" spans="2:6">
      <c r="B21" s="330" t="s">
        <v>3554</v>
      </c>
      <c r="C21" s="332" t="s">
        <v>1644</v>
      </c>
      <c r="D21" s="332" t="s">
        <v>3561</v>
      </c>
      <c r="E21" s="139">
        <v>2400</v>
      </c>
      <c r="F21" s="139">
        <v>35000</v>
      </c>
    </row>
    <row r="22" spans="2:6">
      <c r="B22" s="330" t="s">
        <v>3554</v>
      </c>
      <c r="C22" s="332" t="s">
        <v>1644</v>
      </c>
      <c r="D22" s="332" t="s">
        <v>3561</v>
      </c>
      <c r="E22" s="139">
        <v>800</v>
      </c>
      <c r="F22" s="139">
        <v>13000</v>
      </c>
    </row>
    <row r="23" spans="2:6">
      <c r="B23" s="284" t="s">
        <v>4193</v>
      </c>
      <c r="C23" s="332" t="s">
        <v>301</v>
      </c>
      <c r="D23" s="332" t="s">
        <v>3677</v>
      </c>
      <c r="E23" s="139">
        <v>16000</v>
      </c>
      <c r="F23" s="139">
        <v>32000</v>
      </c>
    </row>
    <row r="24" spans="2:6" ht="25.5">
      <c r="B24" s="330" t="s">
        <v>4194</v>
      </c>
      <c r="C24" s="330" t="s">
        <v>1471</v>
      </c>
      <c r="D24" s="330" t="s">
        <v>4195</v>
      </c>
      <c r="E24" s="331">
        <v>111730</v>
      </c>
      <c r="F24" s="331">
        <v>401101</v>
      </c>
    </row>
    <row r="40" spans="2:2">
      <c r="B40" s="111" t="s">
        <v>229</v>
      </c>
    </row>
    <row r="41" spans="2:2" ht="25.5">
      <c r="B41" s="109" t="s">
        <v>233</v>
      </c>
    </row>
  </sheetData>
  <pageMargins left="0.7" right="0.7" top="0.78740157499999996" bottom="0.78740157499999996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H34"/>
  <sheetViews>
    <sheetView showGridLines="0" zoomScale="115" zoomScaleNormal="115" workbookViewId="0">
      <selection activeCell="J22" sqref="J22"/>
    </sheetView>
  </sheetViews>
  <sheetFormatPr defaultRowHeight="15" customHeight="1"/>
  <cols>
    <col min="1" max="1" width="9.140625" style="4"/>
    <col min="2" max="2" width="24.7109375" style="4" customWidth="1"/>
    <col min="3" max="8" width="12.7109375" style="4" customWidth="1"/>
    <col min="9" max="16384" width="9.140625" style="4"/>
  </cols>
  <sheetData>
    <row r="2" spans="2:8" ht="15" customHeight="1">
      <c r="B2" s="3" t="s">
        <v>314</v>
      </c>
    </row>
    <row r="3" spans="2:8" ht="15" customHeight="1">
      <c r="B3" s="377" t="s">
        <v>17</v>
      </c>
      <c r="C3" s="377" t="s">
        <v>310</v>
      </c>
      <c r="D3" s="377"/>
      <c r="E3" s="377"/>
      <c r="F3" s="377"/>
      <c r="G3" s="377"/>
      <c r="H3" s="377"/>
    </row>
    <row r="4" spans="2:8" ht="15" customHeight="1" thickBot="1">
      <c r="B4" s="378"/>
      <c r="C4" s="1" t="s">
        <v>225</v>
      </c>
      <c r="D4" s="1" t="s">
        <v>311</v>
      </c>
      <c r="E4" s="1" t="s">
        <v>312</v>
      </c>
      <c r="F4" s="1" t="s">
        <v>104</v>
      </c>
      <c r="G4" s="1" t="s">
        <v>110</v>
      </c>
      <c r="H4" s="1" t="s">
        <v>313</v>
      </c>
    </row>
    <row r="5" spans="2:8" ht="15" customHeight="1" thickTop="1">
      <c r="B5" s="13" t="s">
        <v>284</v>
      </c>
      <c r="C5" s="14">
        <v>301</v>
      </c>
      <c r="D5" s="14">
        <v>324</v>
      </c>
      <c r="E5" s="14">
        <v>371</v>
      </c>
      <c r="F5" s="14">
        <v>3590</v>
      </c>
      <c r="G5" s="14">
        <v>368</v>
      </c>
      <c r="H5" s="15">
        <v>170464</v>
      </c>
    </row>
    <row r="6" spans="2:8" ht="15" customHeight="1">
      <c r="B6" s="5" t="s">
        <v>285</v>
      </c>
      <c r="C6" s="9">
        <v>131</v>
      </c>
      <c r="D6" s="9">
        <v>143</v>
      </c>
      <c r="E6" s="9">
        <v>194</v>
      </c>
      <c r="F6" s="9">
        <v>2972</v>
      </c>
      <c r="G6" s="9">
        <v>236</v>
      </c>
      <c r="H6" s="10">
        <v>220894</v>
      </c>
    </row>
    <row r="7" spans="2:8" ht="25.5">
      <c r="B7" s="5" t="s">
        <v>286</v>
      </c>
      <c r="C7" s="9">
        <v>186</v>
      </c>
      <c r="D7" s="9">
        <v>150</v>
      </c>
      <c r="E7" s="9">
        <v>98</v>
      </c>
      <c r="F7" s="9">
        <v>1769</v>
      </c>
      <c r="G7" s="9">
        <v>229</v>
      </c>
      <c r="H7" s="10">
        <v>209280</v>
      </c>
    </row>
    <row r="8" spans="2:8" ht="15" customHeight="1">
      <c r="B8" s="5" t="s">
        <v>287</v>
      </c>
      <c r="C8" s="9">
        <v>156</v>
      </c>
      <c r="D8" s="9">
        <v>459</v>
      </c>
      <c r="E8" s="9">
        <v>232</v>
      </c>
      <c r="F8" s="9">
        <v>1210</v>
      </c>
      <c r="G8" s="9">
        <v>131</v>
      </c>
      <c r="H8" s="10">
        <v>123877</v>
      </c>
    </row>
    <row r="9" spans="2:8" ht="15" customHeight="1">
      <c r="B9" s="6" t="s">
        <v>288</v>
      </c>
      <c r="C9" s="9">
        <v>244</v>
      </c>
      <c r="D9" s="9">
        <v>340</v>
      </c>
      <c r="E9" s="9">
        <v>191</v>
      </c>
      <c r="F9" s="9">
        <v>3629</v>
      </c>
      <c r="G9" s="9">
        <v>347</v>
      </c>
      <c r="H9" s="10">
        <v>306523</v>
      </c>
    </row>
    <row r="10" spans="2:8" ht="15" customHeight="1">
      <c r="B10" s="7" t="s">
        <v>289</v>
      </c>
      <c r="C10" s="11">
        <v>68</v>
      </c>
      <c r="D10" s="11">
        <v>88</v>
      </c>
      <c r="E10" s="11">
        <v>32</v>
      </c>
      <c r="F10" s="11">
        <v>927</v>
      </c>
      <c r="G10" s="11">
        <v>89</v>
      </c>
      <c r="H10" s="11">
        <v>33690</v>
      </c>
    </row>
    <row r="11" spans="2:8" ht="15" customHeight="1">
      <c r="B11" s="7" t="s">
        <v>290</v>
      </c>
      <c r="C11" s="11">
        <v>92</v>
      </c>
      <c r="D11" s="11">
        <v>127</v>
      </c>
      <c r="E11" s="11">
        <v>91</v>
      </c>
      <c r="F11" s="11">
        <v>1391</v>
      </c>
      <c r="G11" s="11">
        <v>131</v>
      </c>
      <c r="H11" s="11">
        <v>49826</v>
      </c>
    </row>
    <row r="12" spans="2:8" ht="15" customHeight="1">
      <c r="B12" s="7" t="s">
        <v>291</v>
      </c>
      <c r="C12" s="11">
        <v>137</v>
      </c>
      <c r="D12" s="11">
        <v>171</v>
      </c>
      <c r="E12" s="11">
        <v>58</v>
      </c>
      <c r="F12" s="11">
        <v>1879</v>
      </c>
      <c r="G12" s="11">
        <v>351</v>
      </c>
      <c r="H12" s="11">
        <v>74739</v>
      </c>
    </row>
    <row r="13" spans="2:8" ht="15" customHeight="1">
      <c r="B13" s="7" t="s">
        <v>292</v>
      </c>
      <c r="C13" s="11">
        <v>156</v>
      </c>
      <c r="D13" s="11">
        <v>2301</v>
      </c>
      <c r="E13" s="11">
        <v>1526</v>
      </c>
      <c r="F13" s="11">
        <v>2045</v>
      </c>
      <c r="G13" s="11">
        <v>202</v>
      </c>
      <c r="H13" s="11">
        <v>2264296</v>
      </c>
    </row>
    <row r="14" spans="2:8" ht="15" customHeight="1">
      <c r="B14" s="7" t="s">
        <v>293</v>
      </c>
      <c r="C14" s="11">
        <v>288</v>
      </c>
      <c r="D14" s="11">
        <v>1082</v>
      </c>
      <c r="E14" s="11">
        <v>543</v>
      </c>
      <c r="F14" s="11">
        <v>3355</v>
      </c>
      <c r="G14" s="11">
        <v>519</v>
      </c>
      <c r="H14" s="11">
        <v>359767</v>
      </c>
    </row>
    <row r="15" spans="2:8" ht="15" customHeight="1">
      <c r="B15" s="7" t="s">
        <v>294</v>
      </c>
      <c r="C15" s="11">
        <v>59</v>
      </c>
      <c r="D15" s="11">
        <v>881</v>
      </c>
      <c r="E15" s="11">
        <v>536</v>
      </c>
      <c r="F15" s="11">
        <v>495</v>
      </c>
      <c r="G15" s="11">
        <v>91</v>
      </c>
      <c r="H15" s="11">
        <v>650397</v>
      </c>
    </row>
    <row r="16" spans="2:8" ht="15" customHeight="1">
      <c r="B16" s="7" t="s">
        <v>295</v>
      </c>
      <c r="C16" s="11">
        <v>236</v>
      </c>
      <c r="D16" s="11">
        <v>300</v>
      </c>
      <c r="E16" s="11">
        <v>248</v>
      </c>
      <c r="F16" s="11">
        <v>2965</v>
      </c>
      <c r="G16" s="11">
        <v>301</v>
      </c>
      <c r="H16" s="11">
        <v>135163</v>
      </c>
    </row>
    <row r="17" spans="2:8" ht="15" customHeight="1">
      <c r="B17" s="7" t="s">
        <v>296</v>
      </c>
      <c r="C17" s="11">
        <v>30</v>
      </c>
      <c r="D17" s="11">
        <v>37</v>
      </c>
      <c r="E17" s="11">
        <v>20</v>
      </c>
      <c r="F17" s="11">
        <v>457</v>
      </c>
      <c r="G17" s="11">
        <v>56</v>
      </c>
      <c r="H17" s="11">
        <v>25882</v>
      </c>
    </row>
    <row r="18" spans="2:8" ht="15" customHeight="1">
      <c r="B18" s="7" t="s">
        <v>297</v>
      </c>
      <c r="C18" s="11">
        <v>405</v>
      </c>
      <c r="D18" s="11">
        <v>5714</v>
      </c>
      <c r="E18" s="11">
        <v>4937</v>
      </c>
      <c r="F18" s="11">
        <v>3025</v>
      </c>
      <c r="G18" s="11">
        <v>190</v>
      </c>
      <c r="H18" s="11">
        <v>4674438</v>
      </c>
    </row>
    <row r="19" spans="2:8" ht="15" customHeight="1">
      <c r="B19" s="7" t="s">
        <v>298</v>
      </c>
      <c r="C19" s="11">
        <v>301</v>
      </c>
      <c r="D19" s="11">
        <v>1093</v>
      </c>
      <c r="E19" s="11">
        <v>629</v>
      </c>
      <c r="F19" s="11">
        <v>4189</v>
      </c>
      <c r="G19" s="11">
        <v>1189</v>
      </c>
      <c r="H19" s="11">
        <v>832592</v>
      </c>
    </row>
    <row r="20" spans="2:8" ht="15" customHeight="1">
      <c r="B20" s="7" t="s">
        <v>299</v>
      </c>
      <c r="C20" s="11">
        <v>42</v>
      </c>
      <c r="D20" s="11">
        <v>55</v>
      </c>
      <c r="E20" s="11">
        <v>31</v>
      </c>
      <c r="F20" s="11">
        <v>713</v>
      </c>
      <c r="G20" s="11">
        <v>82</v>
      </c>
      <c r="H20" s="11">
        <v>42138</v>
      </c>
    </row>
    <row r="21" spans="2:8" ht="15" customHeight="1">
      <c r="B21" s="7" t="s">
        <v>300</v>
      </c>
      <c r="C21" s="11">
        <v>57</v>
      </c>
      <c r="D21" s="11">
        <v>860</v>
      </c>
      <c r="E21" s="11">
        <v>667</v>
      </c>
      <c r="F21" s="11">
        <v>638</v>
      </c>
      <c r="G21" s="11">
        <v>341</v>
      </c>
      <c r="H21" s="11">
        <v>266389</v>
      </c>
    </row>
    <row r="22" spans="2:8" ht="15" customHeight="1">
      <c r="B22" s="7" t="s">
        <v>301</v>
      </c>
      <c r="C22" s="11">
        <v>140</v>
      </c>
      <c r="D22" s="11">
        <v>326</v>
      </c>
      <c r="E22" s="11">
        <v>130</v>
      </c>
      <c r="F22" s="11">
        <v>1934</v>
      </c>
      <c r="G22" s="11">
        <v>425</v>
      </c>
      <c r="H22" s="11">
        <v>109017</v>
      </c>
    </row>
    <row r="23" spans="2:8" ht="15" customHeight="1">
      <c r="B23" s="7" t="s">
        <v>302</v>
      </c>
      <c r="C23" s="11">
        <v>102</v>
      </c>
      <c r="D23" s="11">
        <v>118</v>
      </c>
      <c r="E23" s="11">
        <v>102</v>
      </c>
      <c r="F23" s="11">
        <v>1371</v>
      </c>
      <c r="G23" s="11">
        <v>136</v>
      </c>
      <c r="H23" s="11">
        <v>62916</v>
      </c>
    </row>
    <row r="24" spans="2:8" ht="15" customHeight="1">
      <c r="B24" s="7" t="s">
        <v>303</v>
      </c>
      <c r="C24" s="11">
        <v>271</v>
      </c>
      <c r="D24" s="11">
        <v>1377</v>
      </c>
      <c r="E24" s="11">
        <v>617</v>
      </c>
      <c r="F24" s="11">
        <v>3896</v>
      </c>
      <c r="G24" s="11">
        <v>380</v>
      </c>
      <c r="H24" s="11">
        <v>273763</v>
      </c>
    </row>
    <row r="25" spans="2:8" ht="15" customHeight="1">
      <c r="B25" s="7" t="s">
        <v>304</v>
      </c>
      <c r="C25" s="11">
        <v>224</v>
      </c>
      <c r="D25" s="11">
        <v>253</v>
      </c>
      <c r="E25" s="11">
        <v>210</v>
      </c>
      <c r="F25" s="11">
        <v>2673</v>
      </c>
      <c r="G25" s="11">
        <v>275</v>
      </c>
      <c r="H25" s="11">
        <v>221329</v>
      </c>
    </row>
    <row r="26" spans="2:8" ht="15" customHeight="1">
      <c r="B26" s="7" t="s">
        <v>305</v>
      </c>
      <c r="C26" s="11">
        <v>170</v>
      </c>
      <c r="D26" s="11">
        <v>168</v>
      </c>
      <c r="E26" s="11">
        <v>75</v>
      </c>
      <c r="F26" s="11">
        <v>2034</v>
      </c>
      <c r="G26" s="11">
        <v>212</v>
      </c>
      <c r="H26" s="11">
        <v>121153</v>
      </c>
    </row>
    <row r="27" spans="2:8" ht="15" customHeight="1">
      <c r="B27" s="7" t="s">
        <v>306</v>
      </c>
      <c r="C27" s="11">
        <v>129</v>
      </c>
      <c r="D27" s="11">
        <v>188</v>
      </c>
      <c r="E27" s="11">
        <v>105</v>
      </c>
      <c r="F27" s="11">
        <v>2004</v>
      </c>
      <c r="G27" s="11">
        <v>184</v>
      </c>
      <c r="H27" s="11">
        <v>78088</v>
      </c>
    </row>
    <row r="28" spans="2:8" ht="15" customHeight="1">
      <c r="B28" s="7" t="s">
        <v>307</v>
      </c>
      <c r="C28" s="11">
        <v>123</v>
      </c>
      <c r="D28" s="11">
        <v>158</v>
      </c>
      <c r="E28" s="11">
        <v>89</v>
      </c>
      <c r="F28" s="11">
        <v>1600</v>
      </c>
      <c r="G28" s="11">
        <v>204</v>
      </c>
      <c r="H28" s="11">
        <v>74051</v>
      </c>
    </row>
    <row r="29" spans="2:8" ht="15" customHeight="1">
      <c r="B29" s="7" t="s">
        <v>308</v>
      </c>
      <c r="C29" s="11">
        <v>149</v>
      </c>
      <c r="D29" s="11">
        <v>172</v>
      </c>
      <c r="E29" s="11">
        <v>78</v>
      </c>
      <c r="F29" s="11">
        <v>1961</v>
      </c>
      <c r="G29" s="11">
        <v>253</v>
      </c>
      <c r="H29" s="11">
        <v>70856</v>
      </c>
    </row>
    <row r="30" spans="2:8" ht="15" customHeight="1">
      <c r="B30" s="7" t="s">
        <v>309</v>
      </c>
      <c r="C30" s="11">
        <v>79</v>
      </c>
      <c r="D30" s="11">
        <v>84</v>
      </c>
      <c r="E30" s="11">
        <v>33</v>
      </c>
      <c r="F30" s="11">
        <v>1054</v>
      </c>
      <c r="G30" s="11">
        <v>101</v>
      </c>
      <c r="H30" s="11">
        <v>30053</v>
      </c>
    </row>
    <row r="31" spans="2:8" ht="15" customHeight="1">
      <c r="B31" s="8" t="s">
        <v>3</v>
      </c>
      <c r="C31" s="12">
        <f>SUM(C5:C30)</f>
        <v>4276</v>
      </c>
      <c r="D31" s="12">
        <f t="shared" ref="D31:H31" si="0">SUM(D5:D30)</f>
        <v>16969</v>
      </c>
      <c r="E31" s="12">
        <f t="shared" si="0"/>
        <v>11843</v>
      </c>
      <c r="F31" s="12">
        <f t="shared" si="0"/>
        <v>53776</v>
      </c>
      <c r="G31" s="12">
        <f t="shared" si="0"/>
        <v>7023</v>
      </c>
      <c r="H31" s="12">
        <f t="shared" si="0"/>
        <v>11481581</v>
      </c>
    </row>
    <row r="33" spans="2:2" ht="15" customHeight="1">
      <c r="B33" s="19" t="s">
        <v>229</v>
      </c>
    </row>
    <row r="34" spans="2:2" ht="15" customHeight="1">
      <c r="B34" s="20" t="s">
        <v>251</v>
      </c>
    </row>
  </sheetData>
  <mergeCells count="2">
    <mergeCell ref="B3:B4"/>
    <mergeCell ref="C3:H3"/>
  </mergeCells>
  <pageMargins left="0.7" right="0.7" top="0.78740157499999996" bottom="0.78740157499999996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H10"/>
  <sheetViews>
    <sheetView showGridLines="0" zoomScale="130" zoomScaleNormal="130" workbookViewId="0">
      <selection activeCell="J22" sqref="J22"/>
    </sheetView>
  </sheetViews>
  <sheetFormatPr defaultRowHeight="12.75"/>
  <cols>
    <col min="1" max="1" width="9.140625" style="4"/>
    <col min="2" max="2" width="28" style="4" customWidth="1"/>
    <col min="3" max="8" width="12.7109375" style="4" customWidth="1"/>
    <col min="9" max="16384" width="9.140625" style="4"/>
  </cols>
  <sheetData>
    <row r="1" spans="2:8" ht="15" customHeight="1"/>
    <row r="2" spans="2:8" ht="15" customHeight="1">
      <c r="B2" s="18" t="s">
        <v>315</v>
      </c>
    </row>
    <row r="3" spans="2:8" ht="15" customHeight="1">
      <c r="B3" s="377" t="s">
        <v>78</v>
      </c>
      <c r="C3" s="377" t="s">
        <v>310</v>
      </c>
      <c r="D3" s="377"/>
      <c r="E3" s="377"/>
      <c r="F3" s="377"/>
      <c r="G3" s="377"/>
      <c r="H3" s="377"/>
    </row>
    <row r="4" spans="2:8" ht="15" customHeight="1" thickBot="1">
      <c r="B4" s="378"/>
      <c r="C4" s="1" t="s">
        <v>225</v>
      </c>
      <c r="D4" s="1" t="s">
        <v>311</v>
      </c>
      <c r="E4" s="1" t="s">
        <v>312</v>
      </c>
      <c r="F4" s="1" t="s">
        <v>104</v>
      </c>
      <c r="G4" s="1" t="s">
        <v>110</v>
      </c>
      <c r="H4" s="1" t="s">
        <v>313</v>
      </c>
    </row>
    <row r="5" spans="2:8" ht="30" customHeight="1" thickTop="1">
      <c r="B5" s="13" t="s">
        <v>209</v>
      </c>
      <c r="C5" s="14">
        <v>992</v>
      </c>
      <c r="D5" s="14">
        <v>12827</v>
      </c>
      <c r="E5" s="14">
        <v>10514</v>
      </c>
      <c r="F5" s="14">
        <v>4986</v>
      </c>
      <c r="G5" s="14">
        <v>2428</v>
      </c>
      <c r="H5" s="14">
        <v>9863515</v>
      </c>
    </row>
    <row r="6" spans="2:8" ht="30" customHeight="1">
      <c r="B6" s="5" t="s">
        <v>210</v>
      </c>
      <c r="C6" s="9">
        <v>3284</v>
      </c>
      <c r="D6" s="9">
        <v>4144</v>
      </c>
      <c r="E6" s="9">
        <v>1329</v>
      </c>
      <c r="F6" s="9">
        <v>48791</v>
      </c>
      <c r="G6" s="9">
        <v>4593</v>
      </c>
      <c r="H6" s="9">
        <v>1618067</v>
      </c>
    </row>
    <row r="7" spans="2:8" ht="15" customHeight="1">
      <c r="B7" s="17" t="s">
        <v>3</v>
      </c>
      <c r="C7" s="12">
        <f>SUM(C5:C6)</f>
        <v>4276</v>
      </c>
      <c r="D7" s="12">
        <f t="shared" ref="D7:H7" si="0">SUM(D5:D6)</f>
        <v>16971</v>
      </c>
      <c r="E7" s="12">
        <f t="shared" si="0"/>
        <v>11843</v>
      </c>
      <c r="F7" s="12">
        <f t="shared" si="0"/>
        <v>53777</v>
      </c>
      <c r="G7" s="12">
        <f t="shared" si="0"/>
        <v>7021</v>
      </c>
      <c r="H7" s="12">
        <f t="shared" si="0"/>
        <v>11481582</v>
      </c>
    </row>
    <row r="9" spans="2:8">
      <c r="B9" s="19" t="s">
        <v>229</v>
      </c>
    </row>
    <row r="10" spans="2:8">
      <c r="B10" s="20" t="s">
        <v>251</v>
      </c>
    </row>
  </sheetData>
  <mergeCells count="2">
    <mergeCell ref="B3:B4"/>
    <mergeCell ref="C3:H3"/>
  </mergeCells>
  <pageMargins left="0.7" right="0.7" top="0.78740157499999996" bottom="0.78740157499999996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B1:E46"/>
  <sheetViews>
    <sheetView showGridLines="0" zoomScale="130" zoomScaleNormal="130" workbookViewId="0">
      <selection activeCell="B46" sqref="B46"/>
    </sheetView>
  </sheetViews>
  <sheetFormatPr defaultRowHeight="12.75"/>
  <cols>
    <col min="1" max="1" width="9.140625" style="117"/>
    <col min="2" max="4" width="24.7109375" style="117" customWidth="1"/>
    <col min="5" max="5" width="15.85546875" style="117" customWidth="1"/>
    <col min="6" max="16384" width="9.140625" style="117"/>
  </cols>
  <sheetData>
    <row r="1" spans="2:5" ht="15" customHeight="1"/>
    <row r="2" spans="2:5" ht="15" customHeight="1">
      <c r="B2" s="127" t="s">
        <v>1781</v>
      </c>
    </row>
    <row r="3" spans="2:5" ht="25.5">
      <c r="B3" s="152" t="s">
        <v>1771</v>
      </c>
      <c r="C3" s="152" t="s">
        <v>105</v>
      </c>
      <c r="D3" s="152" t="s">
        <v>1772</v>
      </c>
      <c r="E3" s="152" t="s">
        <v>106</v>
      </c>
    </row>
    <row r="4" spans="2:5">
      <c r="B4" s="152" t="s">
        <v>1773</v>
      </c>
      <c r="C4" s="152" t="s">
        <v>1773</v>
      </c>
      <c r="D4" s="152" t="s">
        <v>1774</v>
      </c>
      <c r="E4" s="152" t="s">
        <v>1773</v>
      </c>
    </row>
    <row r="5" spans="2:5">
      <c r="B5" s="153" t="s">
        <v>284</v>
      </c>
      <c r="C5" s="154" t="s">
        <v>1775</v>
      </c>
      <c r="D5" s="154">
        <v>7.9</v>
      </c>
      <c r="E5" s="154" t="s">
        <v>1776</v>
      </c>
    </row>
    <row r="6" spans="2:5">
      <c r="B6" s="153" t="s">
        <v>285</v>
      </c>
      <c r="C6" s="154" t="s">
        <v>1775</v>
      </c>
      <c r="D6" s="154">
        <v>36.4</v>
      </c>
      <c r="E6" s="154" t="s">
        <v>1776</v>
      </c>
    </row>
    <row r="7" spans="2:5" ht="25.5">
      <c r="B7" s="153" t="s">
        <v>285</v>
      </c>
      <c r="C7" s="154" t="s">
        <v>1777</v>
      </c>
      <c r="D7" s="154">
        <v>45.1</v>
      </c>
      <c r="E7" s="154" t="s">
        <v>1778</v>
      </c>
    </row>
    <row r="8" spans="2:5" ht="25.5">
      <c r="B8" s="153" t="s">
        <v>286</v>
      </c>
      <c r="C8" s="154" t="s">
        <v>1775</v>
      </c>
      <c r="D8" s="154">
        <v>99</v>
      </c>
      <c r="E8" s="154" t="s">
        <v>1776</v>
      </c>
    </row>
    <row r="9" spans="2:5">
      <c r="B9" s="153" t="s">
        <v>287</v>
      </c>
      <c r="C9" s="154" t="s">
        <v>1775</v>
      </c>
      <c r="D9" s="154">
        <v>47.2</v>
      </c>
      <c r="E9" s="154" t="s">
        <v>1776</v>
      </c>
    </row>
    <row r="10" spans="2:5">
      <c r="B10" s="153" t="s">
        <v>288</v>
      </c>
      <c r="C10" s="154" t="s">
        <v>1775</v>
      </c>
      <c r="D10" s="154">
        <v>66.5</v>
      </c>
      <c r="E10" s="154" t="s">
        <v>1776</v>
      </c>
    </row>
    <row r="11" spans="2:5" ht="25.5">
      <c r="B11" s="153" t="s">
        <v>288</v>
      </c>
      <c r="C11" s="154" t="s">
        <v>1777</v>
      </c>
      <c r="D11" s="154">
        <v>4.9000000000000004</v>
      </c>
      <c r="E11" s="154" t="s">
        <v>1778</v>
      </c>
    </row>
    <row r="12" spans="2:5">
      <c r="B12" s="153" t="s">
        <v>289</v>
      </c>
      <c r="C12" s="154" t="s">
        <v>1775</v>
      </c>
      <c r="D12" s="154">
        <v>99.9</v>
      </c>
      <c r="E12" s="154" t="s">
        <v>1776</v>
      </c>
    </row>
    <row r="13" spans="2:5">
      <c r="B13" s="153" t="s">
        <v>290</v>
      </c>
      <c r="C13" s="154" t="s">
        <v>1775</v>
      </c>
      <c r="D13" s="154">
        <v>6.6</v>
      </c>
      <c r="E13" s="154" t="s">
        <v>1776</v>
      </c>
    </row>
    <row r="14" spans="2:5" ht="25.5">
      <c r="B14" s="153" t="s">
        <v>290</v>
      </c>
      <c r="C14" s="154" t="s">
        <v>1777</v>
      </c>
      <c r="D14" s="154">
        <v>16.399999999999999</v>
      </c>
      <c r="E14" s="154" t="s">
        <v>1778</v>
      </c>
    </row>
    <row r="15" spans="2:5">
      <c r="B15" s="153" t="s">
        <v>291</v>
      </c>
      <c r="C15" s="154" t="s">
        <v>1775</v>
      </c>
      <c r="D15" s="154">
        <v>26.9</v>
      </c>
      <c r="E15" s="154" t="s">
        <v>1776</v>
      </c>
    </row>
    <row r="16" spans="2:5" ht="25.5">
      <c r="B16" s="153" t="s">
        <v>291</v>
      </c>
      <c r="C16" s="154" t="s">
        <v>1777</v>
      </c>
      <c r="D16" s="154">
        <v>42.9</v>
      </c>
      <c r="E16" s="154" t="s">
        <v>1778</v>
      </c>
    </row>
    <row r="17" spans="2:5">
      <c r="B17" s="153" t="s">
        <v>292</v>
      </c>
      <c r="C17" s="154" t="s">
        <v>1775</v>
      </c>
      <c r="D17" s="154">
        <v>48.4</v>
      </c>
      <c r="E17" s="154" t="s">
        <v>1776</v>
      </c>
    </row>
    <row r="18" spans="2:5" ht="25.5">
      <c r="B18" s="153" t="s">
        <v>292</v>
      </c>
      <c r="C18" s="154" t="s">
        <v>1777</v>
      </c>
      <c r="D18" s="154">
        <v>31.4</v>
      </c>
      <c r="E18" s="154" t="s">
        <v>1778</v>
      </c>
    </row>
    <row r="19" spans="2:5" ht="25.5">
      <c r="B19" s="153" t="s">
        <v>292</v>
      </c>
      <c r="C19" s="154" t="s">
        <v>1779</v>
      </c>
      <c r="D19" s="154">
        <v>4.8</v>
      </c>
      <c r="E19" s="154" t="s">
        <v>1780</v>
      </c>
    </row>
    <row r="20" spans="2:5">
      <c r="B20" s="153" t="s">
        <v>293</v>
      </c>
      <c r="C20" s="154" t="s">
        <v>1775</v>
      </c>
      <c r="D20" s="154">
        <v>83.6</v>
      </c>
      <c r="E20" s="154" t="s">
        <v>1776</v>
      </c>
    </row>
    <row r="21" spans="2:5" ht="25.5">
      <c r="B21" s="153" t="s">
        <v>294</v>
      </c>
      <c r="C21" s="154" t="s">
        <v>1779</v>
      </c>
      <c r="D21" s="154">
        <v>2.2000000000000002</v>
      </c>
      <c r="E21" s="154" t="s">
        <v>1780</v>
      </c>
    </row>
    <row r="22" spans="2:5">
      <c r="B22" s="153" t="s">
        <v>294</v>
      </c>
      <c r="C22" s="154" t="s">
        <v>1775</v>
      </c>
      <c r="D22" s="154">
        <v>88.8</v>
      </c>
      <c r="E22" s="154" t="s">
        <v>1776</v>
      </c>
    </row>
    <row r="23" spans="2:5">
      <c r="B23" s="153" t="s">
        <v>295</v>
      </c>
      <c r="C23" s="154" t="s">
        <v>1775</v>
      </c>
      <c r="D23" s="154">
        <v>16.399999999999999</v>
      </c>
      <c r="E23" s="154" t="s">
        <v>1776</v>
      </c>
    </row>
    <row r="24" spans="2:5" ht="25.5">
      <c r="B24" s="153" t="s">
        <v>297</v>
      </c>
      <c r="C24" s="154" t="s">
        <v>1779</v>
      </c>
      <c r="D24" s="154">
        <v>0.2</v>
      </c>
      <c r="E24" s="154" t="s">
        <v>1780</v>
      </c>
    </row>
    <row r="25" spans="2:5">
      <c r="B25" s="153" t="s">
        <v>297</v>
      </c>
      <c r="C25" s="154" t="s">
        <v>1775</v>
      </c>
      <c r="D25" s="154">
        <v>36.9</v>
      </c>
      <c r="E25" s="154" t="s">
        <v>1776</v>
      </c>
    </row>
    <row r="26" spans="2:5">
      <c r="B26" s="153" t="s">
        <v>298</v>
      </c>
      <c r="C26" s="154" t="s">
        <v>1775</v>
      </c>
      <c r="D26" s="154">
        <v>83.9</v>
      </c>
      <c r="E26" s="154" t="s">
        <v>1776</v>
      </c>
    </row>
    <row r="27" spans="2:5">
      <c r="B27" s="153" t="s">
        <v>299</v>
      </c>
      <c r="C27" s="154" t="s">
        <v>1775</v>
      </c>
      <c r="D27" s="154">
        <v>54.4</v>
      </c>
      <c r="E27" s="154" t="s">
        <v>1776</v>
      </c>
    </row>
    <row r="28" spans="2:5">
      <c r="B28" s="153" t="s">
        <v>300</v>
      </c>
      <c r="C28" s="154" t="s">
        <v>1775</v>
      </c>
      <c r="D28" s="154">
        <v>95.5</v>
      </c>
      <c r="E28" s="154" t="s">
        <v>1776</v>
      </c>
    </row>
    <row r="29" spans="2:5">
      <c r="B29" s="153" t="s">
        <v>301</v>
      </c>
      <c r="C29" s="154" t="s">
        <v>1775</v>
      </c>
      <c r="D29" s="154">
        <v>98.1</v>
      </c>
      <c r="E29" s="154" t="s">
        <v>1776</v>
      </c>
    </row>
    <row r="30" spans="2:5">
      <c r="B30" s="153" t="s">
        <v>302</v>
      </c>
      <c r="C30" s="154" t="s">
        <v>1775</v>
      </c>
      <c r="D30" s="154">
        <v>80.2</v>
      </c>
      <c r="E30" s="154" t="s">
        <v>1776</v>
      </c>
    </row>
    <row r="31" spans="2:5">
      <c r="B31" s="153" t="s">
        <v>303</v>
      </c>
      <c r="C31" s="154" t="s">
        <v>1775</v>
      </c>
      <c r="D31" s="154">
        <v>5.7</v>
      </c>
      <c r="E31" s="154" t="s">
        <v>1776</v>
      </c>
    </row>
    <row r="32" spans="2:5" ht="25.5">
      <c r="B32" s="153" t="s">
        <v>303</v>
      </c>
      <c r="C32" s="154" t="s">
        <v>1777</v>
      </c>
      <c r="D32" s="154">
        <v>36.5</v>
      </c>
      <c r="E32" s="154" t="s">
        <v>1778</v>
      </c>
    </row>
    <row r="33" spans="2:5">
      <c r="B33" s="153" t="s">
        <v>304</v>
      </c>
      <c r="C33" s="154" t="s">
        <v>1775</v>
      </c>
      <c r="D33" s="154">
        <v>4.5</v>
      </c>
      <c r="E33" s="154" t="s">
        <v>1776</v>
      </c>
    </row>
    <row r="34" spans="2:5" ht="25.5">
      <c r="B34" s="153" t="s">
        <v>304</v>
      </c>
      <c r="C34" s="154" t="s">
        <v>1777</v>
      </c>
      <c r="D34" s="154">
        <v>56.8</v>
      </c>
      <c r="E34" s="154" t="s">
        <v>1778</v>
      </c>
    </row>
    <row r="35" spans="2:5">
      <c r="B35" s="153" t="s">
        <v>305</v>
      </c>
      <c r="C35" s="154" t="s">
        <v>1775</v>
      </c>
      <c r="D35" s="154">
        <v>42</v>
      </c>
      <c r="E35" s="154" t="s">
        <v>1776</v>
      </c>
    </row>
    <row r="36" spans="2:5">
      <c r="B36" s="153" t="s">
        <v>306</v>
      </c>
      <c r="C36" s="154" t="s">
        <v>1775</v>
      </c>
      <c r="D36" s="154">
        <v>4.2</v>
      </c>
      <c r="E36" s="154" t="s">
        <v>1776</v>
      </c>
    </row>
    <row r="37" spans="2:5" ht="25.5">
      <c r="B37" s="153" t="s">
        <v>307</v>
      </c>
      <c r="C37" s="154" t="s">
        <v>1779</v>
      </c>
      <c r="D37" s="154">
        <v>0.9</v>
      </c>
      <c r="E37" s="154" t="s">
        <v>1780</v>
      </c>
    </row>
    <row r="38" spans="2:5">
      <c r="B38" s="153" t="s">
        <v>307</v>
      </c>
      <c r="C38" s="154" t="s">
        <v>1775</v>
      </c>
      <c r="D38" s="154">
        <v>28.3</v>
      </c>
      <c r="E38" s="154" t="s">
        <v>1776</v>
      </c>
    </row>
    <row r="39" spans="2:5" ht="25.5">
      <c r="B39" s="153" t="s">
        <v>307</v>
      </c>
      <c r="C39" s="154" t="s">
        <v>1777</v>
      </c>
      <c r="D39" s="154">
        <v>3.6</v>
      </c>
      <c r="E39" s="154" t="s">
        <v>1778</v>
      </c>
    </row>
    <row r="40" spans="2:5">
      <c r="B40" s="153" t="s">
        <v>308</v>
      </c>
      <c r="C40" s="154" t="s">
        <v>1775</v>
      </c>
      <c r="D40" s="154">
        <v>2.4</v>
      </c>
      <c r="E40" s="154" t="s">
        <v>1776</v>
      </c>
    </row>
    <row r="41" spans="2:5" ht="25.5">
      <c r="B41" s="153" t="s">
        <v>308</v>
      </c>
      <c r="C41" s="154" t="s">
        <v>1777</v>
      </c>
      <c r="D41" s="154">
        <v>1.4</v>
      </c>
      <c r="E41" s="154" t="s">
        <v>1778</v>
      </c>
    </row>
    <row r="42" spans="2:5">
      <c r="B42" s="153" t="s">
        <v>309</v>
      </c>
      <c r="C42" s="154" t="s">
        <v>1775</v>
      </c>
      <c r="D42" s="154">
        <v>1.4</v>
      </c>
      <c r="E42" s="154" t="s">
        <v>1776</v>
      </c>
    </row>
    <row r="43" spans="2:5" ht="25.5">
      <c r="B43" s="153" t="s">
        <v>309</v>
      </c>
      <c r="C43" s="154" t="s">
        <v>1777</v>
      </c>
      <c r="D43" s="154">
        <v>0.4</v>
      </c>
      <c r="E43" s="154" t="s">
        <v>1778</v>
      </c>
    </row>
    <row r="45" spans="2:5">
      <c r="B45" s="128" t="s">
        <v>229</v>
      </c>
    </row>
    <row r="46" spans="2:5">
      <c r="B46" s="129" t="s">
        <v>251</v>
      </c>
    </row>
  </sheetData>
  <pageMargins left="0.7" right="0.7" top="0.78740157499999996" bottom="0.78740157499999996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E33"/>
  <sheetViews>
    <sheetView showGridLines="0" topLeftCell="A25" workbookViewId="0">
      <selection activeCell="B5" sqref="B5"/>
    </sheetView>
  </sheetViews>
  <sheetFormatPr defaultRowHeight="12.75"/>
  <cols>
    <col min="1" max="1" width="9.140625" style="4"/>
    <col min="2" max="2" width="52.140625" style="4" customWidth="1"/>
    <col min="3" max="3" width="65.140625" style="34" customWidth="1"/>
    <col min="4" max="4" width="27.5703125" style="30" customWidth="1"/>
    <col min="5" max="5" width="10.7109375" style="134" customWidth="1"/>
    <col min="6" max="16384" width="9.140625" style="4"/>
  </cols>
  <sheetData>
    <row r="1" spans="1:5" ht="15" customHeight="1"/>
    <row r="2" spans="1:5" ht="15" customHeight="1">
      <c r="B2" s="18" t="s">
        <v>1782</v>
      </c>
    </row>
    <row r="3" spans="1:5" ht="60" customHeight="1" thickBot="1">
      <c r="B3" s="183" t="s">
        <v>172</v>
      </c>
      <c r="C3" s="184" t="s">
        <v>22</v>
      </c>
      <c r="D3" s="184" t="s">
        <v>23</v>
      </c>
      <c r="E3" s="185" t="s">
        <v>126</v>
      </c>
    </row>
    <row r="4" spans="1:5" ht="166.5" thickTop="1">
      <c r="A4" s="4">
        <v>1</v>
      </c>
      <c r="B4" s="196" t="s">
        <v>3148</v>
      </c>
      <c r="C4" s="198" t="s">
        <v>3149</v>
      </c>
      <c r="D4" s="200" t="s">
        <v>3150</v>
      </c>
      <c r="E4" s="202">
        <v>2486000</v>
      </c>
    </row>
    <row r="5" spans="1:5">
      <c r="A5" s="4">
        <v>2</v>
      </c>
      <c r="B5" s="193" t="s">
        <v>432</v>
      </c>
      <c r="C5" s="192" t="s">
        <v>433</v>
      </c>
      <c r="D5" s="190" t="s">
        <v>434</v>
      </c>
      <c r="E5" s="195">
        <v>454000</v>
      </c>
    </row>
    <row r="6" spans="1:5" ht="25.5">
      <c r="A6" s="117">
        <v>3</v>
      </c>
      <c r="B6" s="194" t="s">
        <v>435</v>
      </c>
      <c r="C6" s="192" t="s">
        <v>452</v>
      </c>
      <c r="D6" s="190" t="s">
        <v>427</v>
      </c>
      <c r="E6" s="191">
        <v>443000</v>
      </c>
    </row>
    <row r="7" spans="1:5">
      <c r="A7" s="117">
        <v>4</v>
      </c>
      <c r="B7" s="193" t="s">
        <v>435</v>
      </c>
      <c r="C7" s="192" t="s">
        <v>436</v>
      </c>
      <c r="D7" s="190" t="s">
        <v>437</v>
      </c>
      <c r="E7" s="195">
        <v>262000</v>
      </c>
    </row>
    <row r="8" spans="1:5" ht="15" customHeight="1">
      <c r="A8" s="117">
        <v>5</v>
      </c>
      <c r="B8" s="193" t="s">
        <v>435</v>
      </c>
      <c r="C8" s="192" t="s">
        <v>436</v>
      </c>
      <c r="D8" s="190" t="s">
        <v>422</v>
      </c>
      <c r="E8" s="191">
        <v>262000</v>
      </c>
    </row>
    <row r="9" spans="1:5">
      <c r="A9" s="117">
        <v>6</v>
      </c>
      <c r="B9" s="193" t="s">
        <v>438</v>
      </c>
      <c r="C9" s="192" t="s">
        <v>439</v>
      </c>
      <c r="D9" s="190" t="s">
        <v>440</v>
      </c>
      <c r="E9" s="195">
        <v>210000</v>
      </c>
    </row>
    <row r="10" spans="1:5">
      <c r="A10" s="117">
        <v>7</v>
      </c>
      <c r="B10" s="186" t="s">
        <v>298</v>
      </c>
      <c r="C10" s="187" t="s">
        <v>416</v>
      </c>
      <c r="D10" s="188">
        <v>2014</v>
      </c>
      <c r="E10" s="189">
        <v>179000</v>
      </c>
    </row>
    <row r="11" spans="1:5">
      <c r="A11" s="117">
        <v>8</v>
      </c>
      <c r="B11" s="193" t="s">
        <v>298</v>
      </c>
      <c r="C11" s="192" t="s">
        <v>416</v>
      </c>
      <c r="D11" s="190">
        <v>2014</v>
      </c>
      <c r="E11" s="195">
        <v>179000</v>
      </c>
    </row>
    <row r="12" spans="1:5">
      <c r="A12" s="117">
        <v>9</v>
      </c>
      <c r="B12" s="193" t="s">
        <v>292</v>
      </c>
      <c r="C12" s="192" t="s">
        <v>441</v>
      </c>
      <c r="D12" s="190" t="s">
        <v>442</v>
      </c>
      <c r="E12" s="195">
        <v>170000</v>
      </c>
    </row>
    <row r="13" spans="1:5">
      <c r="A13" s="117">
        <v>10</v>
      </c>
      <c r="B13" s="193" t="s">
        <v>307</v>
      </c>
      <c r="C13" s="192" t="s">
        <v>443</v>
      </c>
      <c r="D13" s="190">
        <v>2011</v>
      </c>
      <c r="E13" s="195">
        <v>169000</v>
      </c>
    </row>
    <row r="14" spans="1:5">
      <c r="B14" s="193" t="s">
        <v>444</v>
      </c>
      <c r="C14" s="192" t="s">
        <v>445</v>
      </c>
      <c r="D14" s="190">
        <v>2013</v>
      </c>
      <c r="E14" s="195">
        <v>158000</v>
      </c>
    </row>
    <row r="15" spans="1:5">
      <c r="B15" s="193" t="s">
        <v>435</v>
      </c>
      <c r="C15" s="192" t="s">
        <v>446</v>
      </c>
      <c r="D15" s="190" t="s">
        <v>437</v>
      </c>
      <c r="E15" s="195">
        <v>150000</v>
      </c>
    </row>
    <row r="16" spans="1:5">
      <c r="B16" s="193" t="s">
        <v>435</v>
      </c>
      <c r="C16" s="192" t="s">
        <v>446</v>
      </c>
      <c r="D16" s="190" t="s">
        <v>422</v>
      </c>
      <c r="E16" s="191">
        <v>150000</v>
      </c>
    </row>
    <row r="17" spans="2:5">
      <c r="B17" s="193" t="s">
        <v>425</v>
      </c>
      <c r="C17" s="192" t="s">
        <v>426</v>
      </c>
      <c r="D17" s="190" t="s">
        <v>427</v>
      </c>
      <c r="E17" s="191">
        <v>126000</v>
      </c>
    </row>
    <row r="18" spans="2:5">
      <c r="B18" s="186" t="s">
        <v>417</v>
      </c>
      <c r="C18" s="187" t="s">
        <v>418</v>
      </c>
      <c r="D18" s="188">
        <v>2015</v>
      </c>
      <c r="E18" s="189">
        <v>125000</v>
      </c>
    </row>
    <row r="19" spans="2:5">
      <c r="B19" s="193" t="s">
        <v>417</v>
      </c>
      <c r="C19" s="192" t="s">
        <v>447</v>
      </c>
      <c r="D19" s="190">
        <v>2015</v>
      </c>
      <c r="E19" s="195">
        <v>125000</v>
      </c>
    </row>
    <row r="20" spans="2:5">
      <c r="B20" s="193" t="s">
        <v>448</v>
      </c>
      <c r="C20" s="192" t="s">
        <v>449</v>
      </c>
      <c r="D20" s="190">
        <v>2013</v>
      </c>
      <c r="E20" s="195">
        <v>115000</v>
      </c>
    </row>
    <row r="21" spans="2:5">
      <c r="B21" s="186" t="s">
        <v>423</v>
      </c>
      <c r="C21" s="187" t="s">
        <v>424</v>
      </c>
      <c r="D21" s="188" t="s">
        <v>422</v>
      </c>
      <c r="E21" s="189">
        <v>99000</v>
      </c>
    </row>
    <row r="22" spans="2:5">
      <c r="B22" s="193" t="s">
        <v>450</v>
      </c>
      <c r="C22" s="192" t="s">
        <v>451</v>
      </c>
      <c r="D22" s="190">
        <v>2010</v>
      </c>
      <c r="E22" s="195">
        <v>58000</v>
      </c>
    </row>
    <row r="23" spans="2:5">
      <c r="B23" s="186" t="s">
        <v>419</v>
      </c>
      <c r="C23" s="187" t="s">
        <v>420</v>
      </c>
      <c r="D23" s="188">
        <v>2015</v>
      </c>
      <c r="E23" s="189">
        <v>56000</v>
      </c>
    </row>
    <row r="24" spans="2:5">
      <c r="B24" s="193" t="s">
        <v>419</v>
      </c>
      <c r="C24" s="192" t="s">
        <v>420</v>
      </c>
      <c r="D24" s="190">
        <v>2015</v>
      </c>
      <c r="E24" s="195">
        <v>56000</v>
      </c>
    </row>
    <row r="25" spans="2:5">
      <c r="B25" s="186" t="s">
        <v>292</v>
      </c>
      <c r="C25" s="187" t="s">
        <v>421</v>
      </c>
      <c r="D25" s="188" t="s">
        <v>422</v>
      </c>
      <c r="E25" s="189">
        <v>48000</v>
      </c>
    </row>
    <row r="26" spans="2:5">
      <c r="B26" s="193" t="s">
        <v>292</v>
      </c>
      <c r="C26" s="192" t="s">
        <v>421</v>
      </c>
      <c r="D26" s="190" t="s">
        <v>437</v>
      </c>
      <c r="E26" s="195">
        <v>48000</v>
      </c>
    </row>
    <row r="27" spans="2:5">
      <c r="B27" s="193" t="s">
        <v>430</v>
      </c>
      <c r="C27" s="192" t="s">
        <v>431</v>
      </c>
      <c r="D27" s="190">
        <v>2017</v>
      </c>
      <c r="E27" s="191">
        <v>35000</v>
      </c>
    </row>
    <row r="28" spans="2:5" ht="158.25" customHeight="1">
      <c r="B28" s="197" t="s">
        <v>428</v>
      </c>
      <c r="C28" s="199" t="s">
        <v>429</v>
      </c>
      <c r="D28" s="201">
        <v>2017</v>
      </c>
      <c r="E28" s="203">
        <v>25500</v>
      </c>
    </row>
    <row r="31" spans="2:5">
      <c r="B31" s="128" t="s">
        <v>229</v>
      </c>
    </row>
    <row r="32" spans="2:5">
      <c r="B32" s="204" t="s">
        <v>3151</v>
      </c>
    </row>
    <row r="33" spans="2:2">
      <c r="B33" s="205" t="s">
        <v>3152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B2:G140"/>
  <sheetViews>
    <sheetView showGridLines="0" zoomScale="85" zoomScaleNormal="85" workbookViewId="0">
      <selection activeCell="C19" sqref="C19"/>
    </sheetView>
  </sheetViews>
  <sheetFormatPr defaultRowHeight="12.75"/>
  <cols>
    <col min="1" max="1" width="9.140625" style="77"/>
    <col min="2" max="2" width="55.140625" style="77" customWidth="1"/>
    <col min="3" max="3" width="35.5703125" style="77" customWidth="1"/>
    <col min="4" max="4" width="45.5703125" style="77" customWidth="1"/>
    <col min="5" max="5" width="24.7109375" style="141" customWidth="1"/>
    <col min="6" max="6" width="12.7109375" style="77" customWidth="1"/>
    <col min="7" max="16384" width="9.140625" style="77"/>
  </cols>
  <sheetData>
    <row r="2" spans="2:6">
      <c r="B2" s="78" t="s">
        <v>1515</v>
      </c>
    </row>
    <row r="3" spans="2:6" ht="51">
      <c r="B3" s="88" t="s">
        <v>184</v>
      </c>
      <c r="C3" s="88" t="s">
        <v>194</v>
      </c>
      <c r="D3" s="88" t="s">
        <v>195</v>
      </c>
      <c r="E3" s="115" t="s">
        <v>196</v>
      </c>
      <c r="F3" s="88" t="s">
        <v>173</v>
      </c>
    </row>
    <row r="4" spans="2:6" ht="25.5">
      <c r="B4" s="80" t="s">
        <v>1501</v>
      </c>
      <c r="C4" s="80" t="s">
        <v>1502</v>
      </c>
      <c r="D4" s="80" t="s">
        <v>1500</v>
      </c>
      <c r="E4" s="130">
        <v>2015</v>
      </c>
      <c r="F4" s="82">
        <v>85000</v>
      </c>
    </row>
    <row r="5" spans="2:6">
      <c r="B5" s="80" t="s">
        <v>1287</v>
      </c>
      <c r="C5" s="80" t="s">
        <v>1513</v>
      </c>
      <c r="D5" s="80" t="s">
        <v>1514</v>
      </c>
      <c r="E5" s="130">
        <v>2018</v>
      </c>
      <c r="F5" s="82">
        <v>3600</v>
      </c>
    </row>
    <row r="6" spans="2:6">
      <c r="B6" s="80" t="s">
        <v>2058</v>
      </c>
      <c r="C6" s="80" t="s">
        <v>2907</v>
      </c>
      <c r="D6" s="80" t="s">
        <v>2908</v>
      </c>
      <c r="E6" s="130">
        <v>2015</v>
      </c>
      <c r="F6" s="82">
        <v>12000</v>
      </c>
    </row>
    <row r="7" spans="2:6">
      <c r="B7" s="80" t="s">
        <v>2919</v>
      </c>
      <c r="C7" s="80" t="s">
        <v>2935</v>
      </c>
      <c r="D7" s="80" t="s">
        <v>2936</v>
      </c>
      <c r="E7" s="130">
        <v>2015</v>
      </c>
      <c r="F7" s="82">
        <v>550</v>
      </c>
    </row>
    <row r="8" spans="2:6">
      <c r="B8" s="80" t="s">
        <v>2922</v>
      </c>
      <c r="C8" s="80" t="s">
        <v>2937</v>
      </c>
      <c r="D8" s="80" t="s">
        <v>2938</v>
      </c>
      <c r="E8" s="130">
        <v>2016</v>
      </c>
      <c r="F8" s="82">
        <v>1734</v>
      </c>
    </row>
    <row r="9" spans="2:6" ht="25.5">
      <c r="B9" s="80" t="s">
        <v>3011</v>
      </c>
      <c r="C9" s="80" t="s">
        <v>3012</v>
      </c>
      <c r="D9" s="284" t="s">
        <v>4204</v>
      </c>
      <c r="E9" s="113">
        <v>2015</v>
      </c>
      <c r="F9" s="139" t="s">
        <v>4204</v>
      </c>
    </row>
    <row r="10" spans="2:6">
      <c r="B10" s="80" t="s">
        <v>3085</v>
      </c>
      <c r="C10" s="80" t="s">
        <v>3086</v>
      </c>
      <c r="D10" s="80" t="s">
        <v>3087</v>
      </c>
      <c r="E10" s="130">
        <v>2017</v>
      </c>
      <c r="F10" s="82">
        <v>7200</v>
      </c>
    </row>
    <row r="11" spans="2:6">
      <c r="B11" s="80" t="s">
        <v>3085</v>
      </c>
      <c r="C11" s="80" t="s">
        <v>3088</v>
      </c>
      <c r="D11" s="80" t="s">
        <v>3087</v>
      </c>
      <c r="E11" s="130">
        <v>2019</v>
      </c>
      <c r="F11" s="82">
        <v>2733</v>
      </c>
    </row>
    <row r="12" spans="2:6">
      <c r="B12" s="80" t="s">
        <v>295</v>
      </c>
      <c r="C12" s="80" t="s">
        <v>3192</v>
      </c>
      <c r="D12" s="80" t="s">
        <v>3193</v>
      </c>
      <c r="E12" s="130" t="s">
        <v>3194</v>
      </c>
      <c r="F12" s="82">
        <v>15000</v>
      </c>
    </row>
    <row r="13" spans="2:6" ht="25.5">
      <c r="B13" s="80" t="s">
        <v>3199</v>
      </c>
      <c r="C13" s="80" t="s">
        <v>3226</v>
      </c>
      <c r="D13" s="80" t="s">
        <v>3227</v>
      </c>
      <c r="E13" s="130">
        <v>2015</v>
      </c>
      <c r="F13" s="82">
        <v>1342</v>
      </c>
    </row>
    <row r="14" spans="2:6" ht="25.5">
      <c r="B14" s="80" t="s">
        <v>3199</v>
      </c>
      <c r="C14" s="80" t="s">
        <v>3228</v>
      </c>
      <c r="D14" s="80" t="s">
        <v>3227</v>
      </c>
      <c r="E14" s="130">
        <v>2016</v>
      </c>
      <c r="F14" s="82">
        <v>2542</v>
      </c>
    </row>
    <row r="15" spans="2:6">
      <c r="B15" s="80" t="s">
        <v>294</v>
      </c>
      <c r="C15" s="80" t="s">
        <v>3256</v>
      </c>
      <c r="D15" s="80" t="s">
        <v>3193</v>
      </c>
      <c r="E15" s="130" t="s">
        <v>3257</v>
      </c>
      <c r="F15" s="82">
        <v>100000</v>
      </c>
    </row>
    <row r="16" spans="2:6" s="117" customFormat="1">
      <c r="B16" s="177" t="s">
        <v>300</v>
      </c>
      <c r="C16" s="177" t="s">
        <v>3270</v>
      </c>
      <c r="D16" s="177" t="s">
        <v>3271</v>
      </c>
      <c r="E16" s="176">
        <v>2015</v>
      </c>
      <c r="F16" s="121">
        <v>234</v>
      </c>
    </row>
    <row r="17" spans="2:6" s="117" customFormat="1">
      <c r="B17" s="177" t="s">
        <v>300</v>
      </c>
      <c r="C17" s="177" t="s">
        <v>3272</v>
      </c>
      <c r="D17" s="177" t="s">
        <v>3271</v>
      </c>
      <c r="E17" s="176">
        <v>2015</v>
      </c>
      <c r="F17" s="121">
        <v>3579</v>
      </c>
    </row>
    <row r="18" spans="2:6" s="117" customFormat="1">
      <c r="B18" s="177" t="s">
        <v>300</v>
      </c>
      <c r="C18" s="177" t="s">
        <v>3273</v>
      </c>
      <c r="D18" s="177" t="s">
        <v>3271</v>
      </c>
      <c r="E18" s="176">
        <v>2016</v>
      </c>
      <c r="F18" s="121">
        <v>232</v>
      </c>
    </row>
    <row r="19" spans="2:6" s="117" customFormat="1">
      <c r="B19" s="177" t="s">
        <v>300</v>
      </c>
      <c r="C19" s="177" t="s">
        <v>3274</v>
      </c>
      <c r="D19" s="177" t="s">
        <v>3271</v>
      </c>
      <c r="E19" s="176">
        <v>2016</v>
      </c>
      <c r="F19" s="121">
        <v>1555</v>
      </c>
    </row>
    <row r="20" spans="2:6" s="117" customFormat="1" ht="25.5">
      <c r="B20" s="177" t="s">
        <v>3348</v>
      </c>
      <c r="C20" s="177" t="s">
        <v>3356</v>
      </c>
      <c r="D20" s="177" t="s">
        <v>3357</v>
      </c>
      <c r="E20" s="176">
        <v>2015</v>
      </c>
      <c r="F20" s="121">
        <v>1847</v>
      </c>
    </row>
    <row r="21" spans="2:6" s="117" customFormat="1" ht="25.5">
      <c r="B21" s="177" t="s">
        <v>3348</v>
      </c>
      <c r="C21" s="177" t="s">
        <v>3356</v>
      </c>
      <c r="D21" s="177" t="s">
        <v>3357</v>
      </c>
      <c r="E21" s="176">
        <v>2016</v>
      </c>
      <c r="F21" s="121">
        <v>4544.1000000000004</v>
      </c>
    </row>
    <row r="22" spans="2:6" s="117" customFormat="1" ht="25.5">
      <c r="B22" s="177" t="s">
        <v>3383</v>
      </c>
      <c r="C22" s="177" t="s">
        <v>3384</v>
      </c>
      <c r="D22" s="177" t="s">
        <v>3385</v>
      </c>
      <c r="E22" s="176">
        <v>2015</v>
      </c>
      <c r="F22" s="121">
        <v>37718</v>
      </c>
    </row>
    <row r="23" spans="2:6" s="117" customFormat="1" ht="25.5">
      <c r="B23" s="177" t="s">
        <v>3383</v>
      </c>
      <c r="C23" s="177" t="s">
        <v>3386</v>
      </c>
      <c r="D23" s="177" t="s">
        <v>3387</v>
      </c>
      <c r="E23" s="176">
        <v>2016</v>
      </c>
      <c r="F23" s="121">
        <v>38735</v>
      </c>
    </row>
    <row r="24" spans="2:6" s="117" customFormat="1" ht="25.5">
      <c r="B24" s="177" t="s">
        <v>3418</v>
      </c>
      <c r="C24" s="177" t="s">
        <v>3433</v>
      </c>
      <c r="D24" s="177" t="s">
        <v>3434</v>
      </c>
      <c r="E24" s="176">
        <v>2019</v>
      </c>
      <c r="F24" s="121">
        <v>15000</v>
      </c>
    </row>
    <row r="25" spans="2:6">
      <c r="B25" s="80" t="s">
        <v>3448</v>
      </c>
      <c r="C25" s="80" t="s">
        <v>3466</v>
      </c>
      <c r="D25" s="80" t="s">
        <v>3467</v>
      </c>
      <c r="E25" s="130">
        <v>2017</v>
      </c>
      <c r="F25" s="82">
        <v>9000</v>
      </c>
    </row>
    <row r="26" spans="2:6" s="117" customFormat="1" ht="25.5">
      <c r="B26" s="182" t="s">
        <v>3468</v>
      </c>
      <c r="C26" s="182" t="s">
        <v>3475</v>
      </c>
      <c r="D26" s="182" t="s">
        <v>3476</v>
      </c>
      <c r="E26" s="181" t="s">
        <v>3150</v>
      </c>
      <c r="F26" s="121">
        <v>1500</v>
      </c>
    </row>
    <row r="27" spans="2:6" s="117" customFormat="1">
      <c r="B27" s="182" t="s">
        <v>303</v>
      </c>
      <c r="C27" s="182" t="s">
        <v>3530</v>
      </c>
      <c r="D27" s="182" t="s">
        <v>3271</v>
      </c>
      <c r="E27" s="181">
        <v>2015</v>
      </c>
      <c r="F27" s="121">
        <v>54892</v>
      </c>
    </row>
    <row r="28" spans="2:6" s="117" customFormat="1" ht="25.5">
      <c r="B28" s="182" t="s">
        <v>303</v>
      </c>
      <c r="C28" s="182" t="s">
        <v>3531</v>
      </c>
      <c r="D28" s="182" t="s">
        <v>3271</v>
      </c>
      <c r="E28" s="181">
        <v>2015</v>
      </c>
      <c r="F28" s="121">
        <v>37945</v>
      </c>
    </row>
    <row r="29" spans="2:6" s="117" customFormat="1">
      <c r="B29" s="182" t="s">
        <v>303</v>
      </c>
      <c r="C29" s="182" t="s">
        <v>3532</v>
      </c>
      <c r="D29" s="182" t="s">
        <v>3271</v>
      </c>
      <c r="E29" s="181">
        <v>2015</v>
      </c>
      <c r="F29" s="121">
        <v>1592858</v>
      </c>
    </row>
    <row r="30" spans="2:6" s="117" customFormat="1">
      <c r="B30" s="182" t="s">
        <v>303</v>
      </c>
      <c r="C30" s="182" t="s">
        <v>3533</v>
      </c>
      <c r="D30" s="182" t="s">
        <v>3271</v>
      </c>
      <c r="E30" s="181">
        <v>2015</v>
      </c>
      <c r="F30" s="121">
        <v>59701</v>
      </c>
    </row>
    <row r="31" spans="2:6" s="117" customFormat="1">
      <c r="B31" s="182" t="s">
        <v>303</v>
      </c>
      <c r="C31" s="182" t="s">
        <v>3534</v>
      </c>
      <c r="D31" s="182" t="s">
        <v>3271</v>
      </c>
      <c r="E31" s="181">
        <v>2016</v>
      </c>
      <c r="F31" s="121">
        <v>1138166</v>
      </c>
    </row>
    <row r="32" spans="2:6" s="117" customFormat="1">
      <c r="B32" s="182" t="s">
        <v>2919</v>
      </c>
      <c r="C32" s="182" t="s">
        <v>2935</v>
      </c>
      <c r="D32" s="182" t="s">
        <v>2936</v>
      </c>
      <c r="E32" s="181">
        <v>2015</v>
      </c>
      <c r="F32" s="121">
        <v>550</v>
      </c>
    </row>
    <row r="33" spans="2:7" s="117" customFormat="1">
      <c r="B33" s="182" t="s">
        <v>2922</v>
      </c>
      <c r="C33" s="182" t="s">
        <v>2937</v>
      </c>
      <c r="D33" s="182" t="s">
        <v>2938</v>
      </c>
      <c r="E33" s="181">
        <v>2016</v>
      </c>
      <c r="F33" s="121">
        <v>1734</v>
      </c>
    </row>
    <row r="34" spans="2:7" s="117" customFormat="1">
      <c r="B34" s="182" t="s">
        <v>3551</v>
      </c>
      <c r="C34" s="182" t="s">
        <v>3562</v>
      </c>
      <c r="D34" s="182" t="s">
        <v>3563</v>
      </c>
      <c r="E34" s="181" t="s">
        <v>3564</v>
      </c>
      <c r="F34" s="121">
        <v>15000</v>
      </c>
    </row>
    <row r="35" spans="2:7" s="117" customFormat="1">
      <c r="B35" s="182" t="s">
        <v>3552</v>
      </c>
      <c r="C35" s="182" t="s">
        <v>3562</v>
      </c>
      <c r="D35" s="182" t="s">
        <v>3563</v>
      </c>
      <c r="E35" s="181" t="s">
        <v>3564</v>
      </c>
      <c r="F35" s="121">
        <v>35000</v>
      </c>
    </row>
    <row r="36" spans="2:7" s="117" customFormat="1">
      <c r="B36" s="182" t="s">
        <v>3553</v>
      </c>
      <c r="C36" s="182" t="s">
        <v>3562</v>
      </c>
      <c r="D36" s="182" t="s">
        <v>3563</v>
      </c>
      <c r="E36" s="181">
        <v>2020</v>
      </c>
      <c r="F36" s="121">
        <v>13000</v>
      </c>
    </row>
    <row r="37" spans="2:7" s="117" customFormat="1">
      <c r="B37" s="182" t="s">
        <v>3570</v>
      </c>
      <c r="C37" s="182" t="s">
        <v>3572</v>
      </c>
      <c r="D37" s="182" t="s">
        <v>3573</v>
      </c>
      <c r="E37" s="181">
        <v>2015</v>
      </c>
      <c r="F37" s="121">
        <v>1504.52</v>
      </c>
    </row>
    <row r="38" spans="2:7">
      <c r="B38" s="80" t="s">
        <v>3570</v>
      </c>
      <c r="C38" s="80" t="s">
        <v>3572</v>
      </c>
      <c r="D38" s="80" t="s">
        <v>3573</v>
      </c>
      <c r="E38" s="130">
        <v>2017</v>
      </c>
      <c r="F38" s="82">
        <v>1199.576</v>
      </c>
    </row>
    <row r="39" spans="2:7" s="117" customFormat="1">
      <c r="B39" s="182" t="s">
        <v>3611</v>
      </c>
      <c r="C39" s="182" t="s">
        <v>3612</v>
      </c>
      <c r="D39" s="182" t="s">
        <v>3613</v>
      </c>
      <c r="E39" s="181" t="s">
        <v>3614</v>
      </c>
      <c r="F39" s="121">
        <v>3568</v>
      </c>
    </row>
    <row r="40" spans="2:7" s="117" customFormat="1">
      <c r="B40" s="182" t="s">
        <v>3615</v>
      </c>
      <c r="C40" s="182" t="s">
        <v>3616</v>
      </c>
      <c r="D40" s="182" t="s">
        <v>3613</v>
      </c>
      <c r="E40" s="181" t="s">
        <v>3617</v>
      </c>
      <c r="F40" s="121">
        <v>7140</v>
      </c>
    </row>
    <row r="41" spans="2:7" s="117" customFormat="1">
      <c r="B41" s="182" t="s">
        <v>297</v>
      </c>
      <c r="C41" s="182" t="s">
        <v>3656</v>
      </c>
      <c r="D41" s="182" t="s">
        <v>3657</v>
      </c>
      <c r="E41" s="181">
        <v>2016</v>
      </c>
      <c r="F41" s="121">
        <v>2500</v>
      </c>
    </row>
    <row r="42" spans="2:7" s="117" customFormat="1">
      <c r="B42" s="182" t="s">
        <v>297</v>
      </c>
      <c r="C42" s="182" t="s">
        <v>3658</v>
      </c>
      <c r="D42" s="182" t="s">
        <v>3657</v>
      </c>
      <c r="E42" s="181">
        <v>2019</v>
      </c>
      <c r="F42" s="121">
        <v>5000</v>
      </c>
    </row>
    <row r="43" spans="2:7" s="117" customFormat="1">
      <c r="B43" s="182" t="s">
        <v>297</v>
      </c>
      <c r="C43" s="182" t="s">
        <v>3659</v>
      </c>
      <c r="D43" s="182" t="s">
        <v>3657</v>
      </c>
      <c r="E43" s="181">
        <v>2019</v>
      </c>
      <c r="F43" s="121">
        <v>2000</v>
      </c>
      <c r="G43" s="117">
        <v>250</v>
      </c>
    </row>
    <row r="44" spans="2:7" s="117" customFormat="1">
      <c r="B44" s="182" t="s">
        <v>297</v>
      </c>
      <c r="C44" s="182" t="s">
        <v>3660</v>
      </c>
      <c r="D44" s="182" t="s">
        <v>3657</v>
      </c>
      <c r="E44" s="181">
        <v>2020</v>
      </c>
      <c r="F44" s="121">
        <v>6500</v>
      </c>
      <c r="G44" s="117">
        <v>600</v>
      </c>
    </row>
    <row r="45" spans="2:7" s="117" customFormat="1">
      <c r="B45" s="182" t="s">
        <v>297</v>
      </c>
      <c r="C45" s="182" t="s">
        <v>3661</v>
      </c>
      <c r="D45" s="182" t="s">
        <v>3657</v>
      </c>
      <c r="E45" s="181">
        <v>2020</v>
      </c>
      <c r="F45" s="121">
        <v>1500</v>
      </c>
    </row>
    <row r="46" spans="2:7" s="117" customFormat="1">
      <c r="B46" s="182" t="s">
        <v>297</v>
      </c>
      <c r="C46" s="182" t="s">
        <v>3662</v>
      </c>
      <c r="D46" s="182" t="s">
        <v>3657</v>
      </c>
      <c r="E46" s="181">
        <v>2020</v>
      </c>
      <c r="F46" s="121">
        <v>6000</v>
      </c>
    </row>
    <row r="47" spans="2:7" s="117" customFormat="1">
      <c r="B47" s="182" t="s">
        <v>297</v>
      </c>
      <c r="C47" s="182" t="s">
        <v>3663</v>
      </c>
      <c r="D47" s="182" t="s">
        <v>3657</v>
      </c>
      <c r="E47" s="181">
        <v>2020</v>
      </c>
      <c r="F47" s="121">
        <v>1200</v>
      </c>
      <c r="G47" s="117">
        <v>100</v>
      </c>
    </row>
    <row r="48" spans="2:7" s="117" customFormat="1">
      <c r="B48" s="182" t="s">
        <v>297</v>
      </c>
      <c r="C48" s="182" t="s">
        <v>3664</v>
      </c>
      <c r="D48" s="182" t="s">
        <v>3657</v>
      </c>
      <c r="E48" s="181">
        <v>2021</v>
      </c>
      <c r="F48" s="121">
        <v>1000</v>
      </c>
    </row>
    <row r="49" spans="2:7" s="117" customFormat="1">
      <c r="B49" s="182" t="s">
        <v>297</v>
      </c>
      <c r="C49" s="182" t="s">
        <v>3665</v>
      </c>
      <c r="D49" s="182" t="s">
        <v>3657</v>
      </c>
      <c r="E49" s="181">
        <v>2022</v>
      </c>
      <c r="F49" s="121">
        <v>2500</v>
      </c>
      <c r="G49" s="117">
        <v>250</v>
      </c>
    </row>
    <row r="50" spans="2:7" s="117" customFormat="1">
      <c r="B50" s="182" t="s">
        <v>3669</v>
      </c>
      <c r="C50" s="182" t="s">
        <v>3678</v>
      </c>
      <c r="D50" s="182" t="s">
        <v>3679</v>
      </c>
      <c r="E50" s="181">
        <v>2015</v>
      </c>
      <c r="F50" s="121">
        <v>698</v>
      </c>
    </row>
    <row r="51" spans="2:7" s="117" customFormat="1">
      <c r="B51" s="182" t="s">
        <v>3671</v>
      </c>
      <c r="C51" s="182" t="s">
        <v>3680</v>
      </c>
      <c r="D51" s="182" t="s">
        <v>3679</v>
      </c>
      <c r="E51" s="181">
        <v>2015</v>
      </c>
      <c r="F51" s="121">
        <v>2363</v>
      </c>
    </row>
    <row r="52" spans="2:7" s="117" customFormat="1">
      <c r="B52" s="182" t="s">
        <v>3669</v>
      </c>
      <c r="C52" s="182" t="s">
        <v>3681</v>
      </c>
      <c r="D52" s="182" t="s">
        <v>3682</v>
      </c>
      <c r="E52" s="181">
        <v>2018</v>
      </c>
      <c r="F52" s="121">
        <v>16000</v>
      </c>
    </row>
    <row r="53" spans="2:7" s="117" customFormat="1">
      <c r="B53" s="182" t="s">
        <v>3669</v>
      </c>
      <c r="C53" s="182" t="s">
        <v>3683</v>
      </c>
      <c r="D53" s="182" t="s">
        <v>3682</v>
      </c>
      <c r="E53" s="181">
        <v>2018</v>
      </c>
      <c r="F53" s="121">
        <v>16000</v>
      </c>
    </row>
    <row r="54" spans="2:7" s="117" customFormat="1" ht="25.5">
      <c r="B54" s="182" t="s">
        <v>3716</v>
      </c>
      <c r="C54" s="182" t="s">
        <v>3717</v>
      </c>
      <c r="D54" s="182" t="s">
        <v>3682</v>
      </c>
      <c r="E54" s="181">
        <v>2015</v>
      </c>
      <c r="F54" s="121">
        <v>350</v>
      </c>
    </row>
    <row r="55" spans="2:7" s="117" customFormat="1" ht="25.5">
      <c r="B55" s="182" t="s">
        <v>3718</v>
      </c>
      <c r="C55" s="182" t="s">
        <v>3719</v>
      </c>
      <c r="D55" s="182" t="s">
        <v>3682</v>
      </c>
      <c r="E55" s="181">
        <v>2017</v>
      </c>
      <c r="F55" s="121">
        <v>16000</v>
      </c>
    </row>
    <row r="56" spans="2:7" s="117" customFormat="1">
      <c r="B56" s="182" t="s">
        <v>468</v>
      </c>
      <c r="C56" s="182" t="s">
        <v>3735</v>
      </c>
      <c r="D56" s="182" t="s">
        <v>3736</v>
      </c>
      <c r="E56" s="181">
        <v>2015</v>
      </c>
      <c r="F56" s="121">
        <v>11500</v>
      </c>
    </row>
    <row r="57" spans="2:7" s="117" customFormat="1" ht="25.5">
      <c r="B57" s="182" t="s">
        <v>285</v>
      </c>
      <c r="C57" s="182" t="s">
        <v>3737</v>
      </c>
      <c r="D57" s="182" t="s">
        <v>3738</v>
      </c>
      <c r="E57" s="181">
        <v>2016</v>
      </c>
      <c r="F57" s="121">
        <v>0.6</v>
      </c>
    </row>
    <row r="58" spans="2:7" s="117" customFormat="1" ht="25.5">
      <c r="B58" s="182" t="s">
        <v>285</v>
      </c>
      <c r="C58" s="182" t="s">
        <v>3739</v>
      </c>
      <c r="D58" s="182" t="s">
        <v>3740</v>
      </c>
      <c r="E58" s="181">
        <v>2018</v>
      </c>
      <c r="F58" s="121">
        <v>3000</v>
      </c>
    </row>
    <row r="59" spans="2:7" s="117" customFormat="1" ht="25.5">
      <c r="B59" s="182" t="s">
        <v>285</v>
      </c>
      <c r="C59" s="182" t="s">
        <v>3741</v>
      </c>
      <c r="D59" s="182" t="s">
        <v>3738</v>
      </c>
      <c r="E59" s="181">
        <v>2015</v>
      </c>
      <c r="F59" s="121">
        <v>0.8</v>
      </c>
    </row>
    <row r="60" spans="2:7" s="117" customFormat="1">
      <c r="B60" s="182" t="s">
        <v>3764</v>
      </c>
      <c r="C60" s="182" t="s">
        <v>3784</v>
      </c>
      <c r="D60" s="182" t="s">
        <v>3785</v>
      </c>
      <c r="E60" s="181" t="s">
        <v>3781</v>
      </c>
      <c r="F60" s="121">
        <v>5681.06</v>
      </c>
    </row>
    <row r="61" spans="2:7" s="117" customFormat="1">
      <c r="B61" s="182" t="s">
        <v>3764</v>
      </c>
      <c r="C61" s="182" t="s">
        <v>3786</v>
      </c>
      <c r="D61" s="182" t="s">
        <v>3787</v>
      </c>
      <c r="E61" s="181" t="s">
        <v>3788</v>
      </c>
      <c r="F61" s="121">
        <v>24062.31</v>
      </c>
    </row>
    <row r="62" spans="2:7" s="117" customFormat="1">
      <c r="B62" s="182" t="s">
        <v>3764</v>
      </c>
      <c r="C62" s="182" t="s">
        <v>3789</v>
      </c>
      <c r="D62" s="182" t="s">
        <v>3790</v>
      </c>
      <c r="E62" s="181">
        <v>2017</v>
      </c>
      <c r="F62" s="121">
        <v>4040</v>
      </c>
    </row>
    <row r="63" spans="2:7" s="117" customFormat="1">
      <c r="B63" s="182" t="s">
        <v>3764</v>
      </c>
      <c r="C63" s="182" t="s">
        <v>3791</v>
      </c>
      <c r="D63" s="182" t="s">
        <v>3792</v>
      </c>
      <c r="E63" s="181">
        <v>2018</v>
      </c>
      <c r="F63" s="121">
        <v>33000</v>
      </c>
    </row>
    <row r="64" spans="2:7" s="117" customFormat="1" ht="25.5">
      <c r="B64" s="182" t="s">
        <v>3764</v>
      </c>
      <c r="C64" s="182" t="s">
        <v>3793</v>
      </c>
      <c r="D64" s="182" t="s">
        <v>3785</v>
      </c>
      <c r="E64" s="181">
        <v>2018</v>
      </c>
      <c r="F64" s="121">
        <v>3500</v>
      </c>
    </row>
    <row r="66" spans="2:6" ht="51">
      <c r="B66" s="88" t="s">
        <v>187</v>
      </c>
      <c r="C66" s="88" t="s">
        <v>194</v>
      </c>
      <c r="D66" s="88" t="s">
        <v>195</v>
      </c>
      <c r="E66" s="115" t="s">
        <v>196</v>
      </c>
      <c r="F66" s="88" t="s">
        <v>173</v>
      </c>
    </row>
    <row r="67" spans="2:6" ht="25.5">
      <c r="B67" s="80" t="s">
        <v>1511</v>
      </c>
      <c r="C67" s="80" t="s">
        <v>1516</v>
      </c>
      <c r="D67" s="80" t="s">
        <v>1517</v>
      </c>
      <c r="E67" s="130">
        <v>2017</v>
      </c>
      <c r="F67" s="82">
        <v>1250</v>
      </c>
    </row>
    <row r="68" spans="2:6">
      <c r="B68" s="118" t="s">
        <v>2904</v>
      </c>
      <c r="C68" s="118" t="s">
        <v>2909</v>
      </c>
      <c r="D68" s="118" t="s">
        <v>2910</v>
      </c>
      <c r="E68" s="130">
        <v>2017</v>
      </c>
      <c r="F68" s="121">
        <v>22000</v>
      </c>
    </row>
    <row r="69" spans="2:6">
      <c r="B69" s="118" t="s">
        <v>2922</v>
      </c>
      <c r="C69" s="118" t="s">
        <v>2939</v>
      </c>
      <c r="D69" s="118" t="s">
        <v>2940</v>
      </c>
      <c r="E69" s="130">
        <v>2017</v>
      </c>
      <c r="F69" s="121">
        <v>54</v>
      </c>
    </row>
    <row r="70" spans="2:6">
      <c r="B70" s="118" t="s">
        <v>2925</v>
      </c>
      <c r="C70" s="118" t="s">
        <v>2939</v>
      </c>
      <c r="D70" s="118" t="s">
        <v>2940</v>
      </c>
      <c r="E70" s="130">
        <v>2017</v>
      </c>
      <c r="F70" s="121">
        <v>183</v>
      </c>
    </row>
    <row r="71" spans="2:6">
      <c r="B71" s="118" t="s">
        <v>2923</v>
      </c>
      <c r="C71" s="118" t="s">
        <v>2941</v>
      </c>
      <c r="D71" s="118" t="s">
        <v>2942</v>
      </c>
      <c r="E71" s="130">
        <v>2017</v>
      </c>
      <c r="F71" s="121">
        <v>311</v>
      </c>
    </row>
    <row r="72" spans="2:6">
      <c r="B72" s="118" t="s">
        <v>3001</v>
      </c>
      <c r="C72" s="118" t="s">
        <v>3003</v>
      </c>
      <c r="D72" s="118" t="s">
        <v>3004</v>
      </c>
      <c r="E72" s="130">
        <v>2017</v>
      </c>
      <c r="F72" s="121">
        <v>436</v>
      </c>
    </row>
    <row r="73" spans="2:6">
      <c r="B73" s="118" t="s">
        <v>3009</v>
      </c>
      <c r="C73" s="118" t="s">
        <v>3013</v>
      </c>
      <c r="D73" s="118" t="s">
        <v>3014</v>
      </c>
      <c r="E73" s="130">
        <v>2015</v>
      </c>
      <c r="F73" s="121">
        <v>12720</v>
      </c>
    </row>
    <row r="74" spans="2:6">
      <c r="B74" s="118" t="s">
        <v>3046</v>
      </c>
      <c r="C74" s="118" t="s">
        <v>3049</v>
      </c>
      <c r="D74" s="118" t="s">
        <v>3050</v>
      </c>
      <c r="E74" s="130">
        <v>2015</v>
      </c>
      <c r="F74" s="121">
        <v>6070</v>
      </c>
    </row>
    <row r="75" spans="2:6" ht="25.5">
      <c r="B75" s="118" t="s">
        <v>3076</v>
      </c>
      <c r="C75" s="118" t="s">
        <v>3081</v>
      </c>
      <c r="D75" s="118" t="s">
        <v>3082</v>
      </c>
      <c r="E75" s="130">
        <v>2015</v>
      </c>
      <c r="F75" s="121">
        <v>400</v>
      </c>
    </row>
    <row r="76" spans="2:6">
      <c r="B76" s="118" t="s">
        <v>3075</v>
      </c>
      <c r="C76" s="118" t="s">
        <v>3083</v>
      </c>
      <c r="D76" s="118" t="s">
        <v>3084</v>
      </c>
      <c r="E76" s="130">
        <v>2019</v>
      </c>
      <c r="F76" s="121">
        <v>103500</v>
      </c>
    </row>
    <row r="77" spans="2:6">
      <c r="B77" s="177" t="s">
        <v>3185</v>
      </c>
      <c r="C77" s="118" t="s">
        <v>3195</v>
      </c>
      <c r="D77" s="118" t="s">
        <v>3196</v>
      </c>
      <c r="E77" s="130">
        <v>2014</v>
      </c>
      <c r="F77" s="121">
        <v>3000</v>
      </c>
    </row>
    <row r="78" spans="2:6">
      <c r="B78" s="177" t="s">
        <v>3185</v>
      </c>
      <c r="C78" s="118" t="s">
        <v>3195</v>
      </c>
      <c r="D78" s="177" t="s">
        <v>3196</v>
      </c>
      <c r="E78" s="130">
        <v>2014</v>
      </c>
      <c r="F78" s="121">
        <v>9000</v>
      </c>
    </row>
    <row r="79" spans="2:6" ht="25.5">
      <c r="B79" s="118" t="s">
        <v>3199</v>
      </c>
      <c r="C79" s="118" t="s">
        <v>3229</v>
      </c>
      <c r="D79" s="118" t="s">
        <v>3230</v>
      </c>
      <c r="E79" s="130">
        <v>2015</v>
      </c>
      <c r="F79" s="121">
        <v>7146</v>
      </c>
    </row>
    <row r="80" spans="2:6">
      <c r="B80" s="118" t="s">
        <v>3199</v>
      </c>
      <c r="C80" s="118" t="s">
        <v>3231</v>
      </c>
      <c r="D80" s="118" t="s">
        <v>3232</v>
      </c>
      <c r="E80" s="130">
        <v>2015</v>
      </c>
      <c r="F80" s="121">
        <v>8124</v>
      </c>
    </row>
    <row r="81" spans="2:6">
      <c r="B81" s="118" t="s">
        <v>3199</v>
      </c>
      <c r="C81" s="118" t="s">
        <v>3233</v>
      </c>
      <c r="D81" s="118" t="s">
        <v>3234</v>
      </c>
      <c r="E81" s="130">
        <v>2016</v>
      </c>
      <c r="F81" s="121">
        <v>1950</v>
      </c>
    </row>
    <row r="82" spans="2:6" ht="25.5">
      <c r="B82" s="118" t="s">
        <v>3199</v>
      </c>
      <c r="C82" s="118" t="s">
        <v>3235</v>
      </c>
      <c r="D82" s="118" t="s">
        <v>3236</v>
      </c>
      <c r="E82" s="130">
        <v>2016</v>
      </c>
      <c r="F82" s="121">
        <v>3629</v>
      </c>
    </row>
    <row r="83" spans="2:6">
      <c r="B83" s="118" t="s">
        <v>3199</v>
      </c>
      <c r="C83" s="118" t="s">
        <v>3237</v>
      </c>
      <c r="D83" s="118" t="s">
        <v>3238</v>
      </c>
      <c r="E83" s="130">
        <v>2017</v>
      </c>
      <c r="F83" s="121">
        <v>14383</v>
      </c>
    </row>
    <row r="84" spans="2:6">
      <c r="B84" s="118" t="s">
        <v>3199</v>
      </c>
      <c r="C84" s="118" t="s">
        <v>3239</v>
      </c>
      <c r="D84" s="118" t="s">
        <v>3240</v>
      </c>
      <c r="E84" s="130">
        <v>2017</v>
      </c>
      <c r="F84" s="121">
        <v>1300</v>
      </c>
    </row>
    <row r="85" spans="2:6" ht="25.5">
      <c r="B85" s="118" t="s">
        <v>3241</v>
      </c>
      <c r="C85" s="118" t="s">
        <v>3242</v>
      </c>
      <c r="D85" s="118" t="s">
        <v>3243</v>
      </c>
      <c r="E85" s="130">
        <v>2017</v>
      </c>
      <c r="F85" s="121">
        <v>8234</v>
      </c>
    </row>
    <row r="86" spans="2:6" ht="25.5">
      <c r="B86" s="118" t="s">
        <v>3208</v>
      </c>
      <c r="C86" s="118" t="s">
        <v>3244</v>
      </c>
      <c r="D86" s="118" t="s">
        <v>3243</v>
      </c>
      <c r="E86" s="130">
        <v>2018</v>
      </c>
      <c r="F86" s="121">
        <v>6000</v>
      </c>
    </row>
    <row r="87" spans="2:6">
      <c r="B87" s="118" t="s">
        <v>3248</v>
      </c>
      <c r="C87" s="118" t="s">
        <v>3258</v>
      </c>
      <c r="D87" s="118" t="s">
        <v>3259</v>
      </c>
      <c r="E87" s="130" t="s">
        <v>3260</v>
      </c>
      <c r="F87" s="121">
        <v>75000</v>
      </c>
    </row>
    <row r="88" spans="2:6">
      <c r="B88" s="118" t="s">
        <v>3286</v>
      </c>
      <c r="C88" s="118" t="s">
        <v>3287</v>
      </c>
      <c r="D88" s="118" t="s">
        <v>3288</v>
      </c>
      <c r="E88" s="130">
        <v>2015</v>
      </c>
      <c r="F88" s="121">
        <v>110.3</v>
      </c>
    </row>
    <row r="89" spans="2:6">
      <c r="B89" s="118" t="s">
        <v>3286</v>
      </c>
      <c r="C89" s="118" t="s">
        <v>3287</v>
      </c>
      <c r="D89" s="118" t="s">
        <v>3288</v>
      </c>
      <c r="E89" s="130">
        <v>2016</v>
      </c>
      <c r="F89" s="121">
        <v>269.2</v>
      </c>
    </row>
    <row r="90" spans="2:6">
      <c r="B90" s="120" t="s">
        <v>3296</v>
      </c>
      <c r="C90" s="120" t="s">
        <v>3326</v>
      </c>
      <c r="D90" s="120" t="s">
        <v>2940</v>
      </c>
      <c r="E90" s="136">
        <v>2016</v>
      </c>
      <c r="F90" s="122">
        <v>28435</v>
      </c>
    </row>
    <row r="91" spans="2:6">
      <c r="B91" s="120" t="s">
        <v>3354</v>
      </c>
      <c r="C91" s="120" t="s">
        <v>3358</v>
      </c>
      <c r="D91" s="120" t="s">
        <v>3359</v>
      </c>
      <c r="E91" s="136">
        <v>2015</v>
      </c>
      <c r="F91" s="120">
        <v>882</v>
      </c>
    </row>
    <row r="92" spans="2:6">
      <c r="B92" s="120" t="s">
        <v>3354</v>
      </c>
      <c r="C92" s="120" t="s">
        <v>3360</v>
      </c>
      <c r="D92" s="120" t="s">
        <v>3361</v>
      </c>
      <c r="E92" s="136">
        <v>2015</v>
      </c>
      <c r="F92" s="120">
        <v>105</v>
      </c>
    </row>
    <row r="93" spans="2:6">
      <c r="B93" s="120" t="s">
        <v>3354</v>
      </c>
      <c r="C93" s="120" t="s">
        <v>3362</v>
      </c>
      <c r="D93" s="120" t="s">
        <v>3363</v>
      </c>
      <c r="E93" s="136">
        <v>2015</v>
      </c>
      <c r="F93" s="120">
        <v>598</v>
      </c>
    </row>
    <row r="94" spans="2:6">
      <c r="B94" s="120" t="s">
        <v>3354</v>
      </c>
      <c r="C94" s="120" t="s">
        <v>3364</v>
      </c>
      <c r="D94" s="120" t="s">
        <v>3365</v>
      </c>
      <c r="E94" s="136">
        <v>2015</v>
      </c>
      <c r="F94" s="120">
        <v>162</v>
      </c>
    </row>
    <row r="95" spans="2:6">
      <c r="B95" s="120" t="s">
        <v>3354</v>
      </c>
      <c r="C95" s="120" t="s">
        <v>3366</v>
      </c>
      <c r="D95" s="120" t="s">
        <v>3365</v>
      </c>
      <c r="E95" s="136">
        <v>2015</v>
      </c>
      <c r="F95" s="120">
        <v>44</v>
      </c>
    </row>
    <row r="96" spans="2:6">
      <c r="B96" s="120" t="s">
        <v>3354</v>
      </c>
      <c r="C96" s="120" t="s">
        <v>3367</v>
      </c>
      <c r="D96" s="120" t="s">
        <v>3368</v>
      </c>
      <c r="E96" s="136">
        <v>2015</v>
      </c>
      <c r="F96" s="120">
        <v>384</v>
      </c>
    </row>
    <row r="97" spans="2:6">
      <c r="B97" s="120" t="s">
        <v>3354</v>
      </c>
      <c r="C97" s="120" t="s">
        <v>3369</v>
      </c>
      <c r="D97" s="120" t="s">
        <v>3365</v>
      </c>
      <c r="E97" s="136">
        <v>2015</v>
      </c>
      <c r="F97" s="120">
        <v>9</v>
      </c>
    </row>
    <row r="98" spans="2:6">
      <c r="B98" s="120" t="s">
        <v>3354</v>
      </c>
      <c r="C98" s="120" t="s">
        <v>3370</v>
      </c>
      <c r="D98" s="120" t="s">
        <v>3371</v>
      </c>
      <c r="E98" s="136">
        <v>2015</v>
      </c>
      <c r="F98" s="120">
        <v>16</v>
      </c>
    </row>
    <row r="99" spans="2:6">
      <c r="B99" s="120" t="s">
        <v>3354</v>
      </c>
      <c r="C99" s="120" t="s">
        <v>3372</v>
      </c>
      <c r="D99" s="120" t="s">
        <v>3373</v>
      </c>
      <c r="E99" s="136">
        <v>2015</v>
      </c>
      <c r="F99" s="120">
        <v>355</v>
      </c>
    </row>
    <row r="100" spans="2:6">
      <c r="B100" s="120" t="s">
        <v>3354</v>
      </c>
      <c r="C100" s="120" t="s">
        <v>3374</v>
      </c>
      <c r="D100" s="120" t="s">
        <v>3375</v>
      </c>
      <c r="E100" s="136">
        <v>2015</v>
      </c>
      <c r="F100" s="120">
        <v>2</v>
      </c>
    </row>
    <row r="101" spans="2:6">
      <c r="B101" s="120" t="s">
        <v>3354</v>
      </c>
      <c r="C101" s="120" t="s">
        <v>3376</v>
      </c>
      <c r="D101" s="120" t="s">
        <v>3371</v>
      </c>
      <c r="E101" s="136">
        <v>2015</v>
      </c>
      <c r="F101" s="120">
        <v>107</v>
      </c>
    </row>
    <row r="102" spans="2:6">
      <c r="B102" s="120" t="s">
        <v>3354</v>
      </c>
      <c r="C102" s="120" t="s">
        <v>3377</v>
      </c>
      <c r="D102" s="120" t="s">
        <v>3378</v>
      </c>
      <c r="E102" s="136">
        <v>2016</v>
      </c>
      <c r="F102" s="120">
        <v>5588</v>
      </c>
    </row>
    <row r="103" spans="2:6">
      <c r="B103" s="120" t="s">
        <v>292</v>
      </c>
      <c r="C103" s="120" t="s">
        <v>3384</v>
      </c>
      <c r="D103" s="120" t="s">
        <v>3385</v>
      </c>
      <c r="E103" s="136">
        <v>2015</v>
      </c>
      <c r="F103" s="122">
        <v>10906</v>
      </c>
    </row>
    <row r="104" spans="2:6">
      <c r="B104" s="120" t="s">
        <v>3388</v>
      </c>
      <c r="C104" s="120" t="s">
        <v>3384</v>
      </c>
      <c r="D104" s="120" t="s">
        <v>3385</v>
      </c>
      <c r="E104" s="136">
        <v>2015</v>
      </c>
      <c r="F104" s="120">
        <v>26812</v>
      </c>
    </row>
    <row r="105" spans="2:6">
      <c r="B105" s="120" t="s">
        <v>292</v>
      </c>
      <c r="C105" s="120" t="s">
        <v>3386</v>
      </c>
      <c r="D105" s="120" t="s">
        <v>3387</v>
      </c>
      <c r="E105" s="136">
        <v>2016</v>
      </c>
      <c r="F105" s="120">
        <v>14225</v>
      </c>
    </row>
    <row r="106" spans="2:6">
      <c r="B106" s="120" t="s">
        <v>2917</v>
      </c>
      <c r="C106" s="120" t="s">
        <v>3386</v>
      </c>
      <c r="D106" s="120" t="s">
        <v>3387</v>
      </c>
      <c r="E106" s="136">
        <v>2016</v>
      </c>
      <c r="F106" s="120">
        <v>24510</v>
      </c>
    </row>
    <row r="107" spans="2:6" ht="76.5">
      <c r="B107" s="182" t="s">
        <v>3389</v>
      </c>
      <c r="C107" s="182" t="s">
        <v>3397</v>
      </c>
      <c r="D107" s="182" t="s">
        <v>3398</v>
      </c>
      <c r="E107" s="181" t="s">
        <v>3399</v>
      </c>
      <c r="F107" s="218">
        <v>68000</v>
      </c>
    </row>
    <row r="108" spans="2:6">
      <c r="B108" s="120" t="s">
        <v>3418</v>
      </c>
      <c r="C108" s="120" t="s">
        <v>3435</v>
      </c>
      <c r="D108" s="120" t="s">
        <v>3434</v>
      </c>
      <c r="E108" s="136">
        <v>2019</v>
      </c>
      <c r="F108" s="212">
        <v>15000</v>
      </c>
    </row>
    <row r="109" spans="2:6">
      <c r="B109" s="120" t="s">
        <v>3422</v>
      </c>
      <c r="C109" s="120" t="s">
        <v>3436</v>
      </c>
      <c r="D109" s="120" t="s">
        <v>3434</v>
      </c>
      <c r="E109" s="136">
        <v>2017</v>
      </c>
      <c r="F109" s="212">
        <v>1000</v>
      </c>
    </row>
    <row r="110" spans="2:6">
      <c r="B110" s="120" t="s">
        <v>3425</v>
      </c>
      <c r="C110" s="120" t="s">
        <v>3436</v>
      </c>
      <c r="D110" s="120" t="s">
        <v>3434</v>
      </c>
      <c r="E110" s="136">
        <v>2020</v>
      </c>
      <c r="F110" s="212">
        <v>6000</v>
      </c>
    </row>
    <row r="111" spans="2:6">
      <c r="B111" s="120" t="s">
        <v>3477</v>
      </c>
      <c r="C111" s="120" t="s">
        <v>3478</v>
      </c>
      <c r="D111" s="120" t="s">
        <v>3479</v>
      </c>
      <c r="E111" s="136" t="s">
        <v>3480</v>
      </c>
      <c r="F111" s="212">
        <v>2150</v>
      </c>
    </row>
    <row r="112" spans="2:6">
      <c r="B112" s="120" t="s">
        <v>3510</v>
      </c>
      <c r="C112" s="120" t="s">
        <v>3515</v>
      </c>
      <c r="D112" s="120" t="s">
        <v>3516</v>
      </c>
      <c r="E112" s="136">
        <v>2015</v>
      </c>
      <c r="F112" s="120">
        <v>145.43</v>
      </c>
    </row>
    <row r="113" spans="2:6">
      <c r="B113" s="120" t="s">
        <v>3518</v>
      </c>
      <c r="C113" s="120" t="s">
        <v>3520</v>
      </c>
      <c r="D113" s="120" t="s">
        <v>3521</v>
      </c>
      <c r="E113" s="136">
        <v>2015</v>
      </c>
      <c r="F113" s="122">
        <v>404.03</v>
      </c>
    </row>
    <row r="114" spans="2:6">
      <c r="B114" s="120" t="s">
        <v>3518</v>
      </c>
      <c r="C114" s="120" t="s">
        <v>3522</v>
      </c>
      <c r="D114" s="120" t="s">
        <v>3521</v>
      </c>
      <c r="E114" s="136">
        <v>2015</v>
      </c>
      <c r="F114" s="122">
        <v>151.80000000000001</v>
      </c>
    </row>
    <row r="115" spans="2:6">
      <c r="B115" s="120" t="s">
        <v>3518</v>
      </c>
      <c r="C115" s="120" t="s">
        <v>3523</v>
      </c>
      <c r="D115" s="120" t="s">
        <v>3521</v>
      </c>
      <c r="E115" s="136">
        <v>2015</v>
      </c>
      <c r="F115" s="122">
        <v>2723</v>
      </c>
    </row>
    <row r="116" spans="2:6">
      <c r="B116" s="120" t="s">
        <v>3518</v>
      </c>
      <c r="C116" s="120" t="s">
        <v>3524</v>
      </c>
      <c r="D116" s="120" t="s">
        <v>3521</v>
      </c>
      <c r="E116" s="136">
        <v>2015</v>
      </c>
      <c r="F116" s="122">
        <v>173.7</v>
      </c>
    </row>
    <row r="117" spans="2:6">
      <c r="B117" s="120" t="s">
        <v>2922</v>
      </c>
      <c r="C117" s="120" t="s">
        <v>2939</v>
      </c>
      <c r="D117" s="120" t="s">
        <v>2940</v>
      </c>
      <c r="E117" s="136">
        <v>2017</v>
      </c>
      <c r="F117" s="120">
        <v>54</v>
      </c>
    </row>
    <row r="118" spans="2:6">
      <c r="B118" s="120" t="s">
        <v>2925</v>
      </c>
      <c r="C118" s="120" t="s">
        <v>2939</v>
      </c>
      <c r="D118" s="120" t="s">
        <v>2940</v>
      </c>
      <c r="E118" s="136">
        <v>2017</v>
      </c>
      <c r="F118" s="120">
        <v>183</v>
      </c>
    </row>
    <row r="119" spans="2:6">
      <c r="B119" s="120" t="s">
        <v>2923</v>
      </c>
      <c r="C119" s="120" t="s">
        <v>2941</v>
      </c>
      <c r="D119" s="120" t="s">
        <v>2942</v>
      </c>
      <c r="E119" s="136">
        <v>2017</v>
      </c>
      <c r="F119" s="120">
        <v>311</v>
      </c>
    </row>
    <row r="120" spans="2:6">
      <c r="B120" s="120" t="s">
        <v>3551</v>
      </c>
      <c r="C120" s="120" t="s">
        <v>3565</v>
      </c>
      <c r="D120" s="120"/>
      <c r="E120" s="136"/>
      <c r="F120" s="120"/>
    </row>
    <row r="121" spans="2:6">
      <c r="B121" s="120" t="s">
        <v>3552</v>
      </c>
      <c r="C121" s="120" t="s">
        <v>3566</v>
      </c>
      <c r="D121" s="120" t="s">
        <v>3271</v>
      </c>
      <c r="E121" s="136" t="s">
        <v>3567</v>
      </c>
      <c r="F121" s="122">
        <v>25000</v>
      </c>
    </row>
    <row r="122" spans="2:6">
      <c r="B122" s="120" t="s">
        <v>3553</v>
      </c>
      <c r="C122" s="120"/>
      <c r="D122" s="120"/>
      <c r="E122" s="136"/>
      <c r="F122" s="120"/>
    </row>
    <row r="123" spans="2:6">
      <c r="B123" s="120" t="s">
        <v>3618</v>
      </c>
      <c r="C123" s="120" t="s">
        <v>3619</v>
      </c>
      <c r="D123" s="120" t="s">
        <v>3620</v>
      </c>
      <c r="E123" s="136">
        <v>2015</v>
      </c>
      <c r="F123" s="122">
        <v>8600</v>
      </c>
    </row>
    <row r="124" spans="2:6">
      <c r="B124" s="120" t="s">
        <v>3621</v>
      </c>
      <c r="C124" s="120" t="s">
        <v>3622</v>
      </c>
      <c r="D124" s="120" t="s">
        <v>3623</v>
      </c>
      <c r="E124" s="136">
        <v>2017</v>
      </c>
      <c r="F124" s="122">
        <v>2300</v>
      </c>
    </row>
    <row r="125" spans="2:6">
      <c r="B125" s="120" t="s">
        <v>3633</v>
      </c>
      <c r="C125" s="120" t="s">
        <v>3640</v>
      </c>
      <c r="D125" s="120" t="s">
        <v>3641</v>
      </c>
      <c r="E125" s="136">
        <v>2016</v>
      </c>
      <c r="F125" s="212">
        <v>3470</v>
      </c>
    </row>
    <row r="126" spans="2:6">
      <c r="B126" s="120" t="s">
        <v>3672</v>
      </c>
      <c r="C126" s="120" t="s">
        <v>3684</v>
      </c>
      <c r="D126" s="120" t="s">
        <v>3685</v>
      </c>
      <c r="E126" s="136">
        <v>2017</v>
      </c>
      <c r="F126" s="212">
        <v>2100</v>
      </c>
    </row>
    <row r="127" spans="2:6">
      <c r="B127" s="120" t="s">
        <v>1292</v>
      </c>
      <c r="C127" s="120" t="s">
        <v>3720</v>
      </c>
      <c r="D127" s="120" t="s">
        <v>3721</v>
      </c>
      <c r="E127" s="136">
        <v>2016</v>
      </c>
      <c r="F127" s="120">
        <v>640</v>
      </c>
    </row>
    <row r="128" spans="2:6">
      <c r="B128" s="120" t="s">
        <v>3725</v>
      </c>
      <c r="C128" s="120" t="s">
        <v>3742</v>
      </c>
      <c r="D128" s="120" t="s">
        <v>3743</v>
      </c>
      <c r="E128" s="136">
        <v>2019</v>
      </c>
      <c r="F128" s="120">
        <v>2000</v>
      </c>
    </row>
    <row r="129" spans="2:6">
      <c r="B129" s="120" t="s">
        <v>3726</v>
      </c>
      <c r="C129" s="120" t="s">
        <v>3744</v>
      </c>
      <c r="D129" s="120" t="s">
        <v>3743</v>
      </c>
      <c r="E129" s="136">
        <v>2019</v>
      </c>
      <c r="F129" s="120">
        <v>2500</v>
      </c>
    </row>
    <row r="130" spans="2:6">
      <c r="B130" s="120" t="s">
        <v>3727</v>
      </c>
      <c r="C130" s="120" t="s">
        <v>3745</v>
      </c>
      <c r="D130" s="120" t="s">
        <v>3746</v>
      </c>
      <c r="E130" s="136">
        <v>2017</v>
      </c>
      <c r="F130" s="120">
        <v>3000</v>
      </c>
    </row>
    <row r="131" spans="2:6">
      <c r="B131" s="120" t="s">
        <v>3728</v>
      </c>
      <c r="C131" s="120" t="s">
        <v>3747</v>
      </c>
      <c r="D131" s="120" t="s">
        <v>3748</v>
      </c>
      <c r="E131" s="136">
        <v>2018</v>
      </c>
      <c r="F131" s="120">
        <v>2000</v>
      </c>
    </row>
    <row r="132" spans="2:6">
      <c r="B132" s="120" t="s">
        <v>3758</v>
      </c>
      <c r="C132" s="120" t="s">
        <v>3759</v>
      </c>
      <c r="D132" s="120" t="s">
        <v>3760</v>
      </c>
      <c r="E132" s="136">
        <v>2015</v>
      </c>
      <c r="F132" s="122">
        <v>14000</v>
      </c>
    </row>
    <row r="133" spans="2:6">
      <c r="B133" s="120" t="s">
        <v>3775</v>
      </c>
      <c r="C133" s="120" t="s">
        <v>3776</v>
      </c>
      <c r="D133" s="120" t="s">
        <v>3777</v>
      </c>
      <c r="E133" s="136">
        <v>2015</v>
      </c>
      <c r="F133" s="212">
        <v>7419.56</v>
      </c>
    </row>
    <row r="134" spans="2:6">
      <c r="B134" s="120" t="s">
        <v>3775</v>
      </c>
      <c r="C134" s="120" t="s">
        <v>3778</v>
      </c>
      <c r="D134" s="120"/>
      <c r="E134" s="136">
        <v>2015</v>
      </c>
      <c r="F134" s="212">
        <v>1274.77</v>
      </c>
    </row>
    <row r="135" spans="2:6">
      <c r="B135" s="120" t="s">
        <v>3775</v>
      </c>
      <c r="C135" s="120" t="s">
        <v>3779</v>
      </c>
      <c r="D135" s="120" t="s">
        <v>3780</v>
      </c>
      <c r="E135" s="136" t="s">
        <v>3781</v>
      </c>
      <c r="F135" s="212">
        <v>2038.94</v>
      </c>
    </row>
    <row r="136" spans="2:6">
      <c r="B136" s="120" t="s">
        <v>3775</v>
      </c>
      <c r="C136" s="120" t="s">
        <v>3782</v>
      </c>
      <c r="D136" s="120"/>
      <c r="E136" s="136">
        <v>2015</v>
      </c>
      <c r="F136" s="212">
        <v>1632</v>
      </c>
    </row>
    <row r="137" spans="2:6">
      <c r="B137" s="120" t="s">
        <v>3775</v>
      </c>
      <c r="C137" s="120" t="s">
        <v>3783</v>
      </c>
      <c r="D137" s="120"/>
      <c r="E137" s="136">
        <v>2017</v>
      </c>
      <c r="F137" s="120">
        <v>4000</v>
      </c>
    </row>
    <row r="139" spans="2:6">
      <c r="B139" s="79" t="s">
        <v>229</v>
      </c>
    </row>
    <row r="140" spans="2:6">
      <c r="B140" s="76" t="s">
        <v>233</v>
      </c>
    </row>
  </sheetData>
  <pageMargins left="0.7" right="0.7" top="0.78740157499999996" bottom="0.78740157499999996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G790"/>
  <sheetViews>
    <sheetView showGridLines="0" zoomScale="115" zoomScaleNormal="115" workbookViewId="0">
      <selection activeCell="G1" sqref="G1:G1048576"/>
    </sheetView>
  </sheetViews>
  <sheetFormatPr defaultRowHeight="12.75"/>
  <cols>
    <col min="1" max="1" width="9.140625" style="4"/>
    <col min="2" max="2" width="24.7109375" style="4" customWidth="1"/>
    <col min="3" max="3" width="48.42578125" style="4" customWidth="1"/>
    <col min="4" max="4" width="27.5703125" style="32" customWidth="1"/>
    <col min="5" max="5" width="12.7109375" style="134" customWidth="1"/>
    <col min="6" max="16384" width="9.140625" style="4"/>
  </cols>
  <sheetData>
    <row r="1" spans="2:5" ht="15" customHeight="1"/>
    <row r="2" spans="2:5" ht="15" customHeight="1">
      <c r="B2" s="18" t="s">
        <v>1218</v>
      </c>
    </row>
    <row r="3" spans="2:5" ht="60" customHeight="1" thickBot="1">
      <c r="B3" s="150" t="s">
        <v>172</v>
      </c>
      <c r="C3" s="150" t="s">
        <v>22</v>
      </c>
      <c r="D3" s="150" t="s">
        <v>23</v>
      </c>
      <c r="E3" s="286" t="s">
        <v>126</v>
      </c>
    </row>
    <row r="4" spans="2:5" ht="15" customHeight="1" thickTop="1">
      <c r="B4" s="333" t="s">
        <v>476</v>
      </c>
      <c r="C4" s="333" t="s">
        <v>477</v>
      </c>
      <c r="D4" s="334" t="s">
        <v>1217</v>
      </c>
      <c r="E4" s="318">
        <v>271538</v>
      </c>
    </row>
    <row r="5" spans="2:5" ht="15" customHeight="1">
      <c r="B5" s="313" t="s">
        <v>292</v>
      </c>
      <c r="C5" s="313" t="s">
        <v>744</v>
      </c>
      <c r="D5" s="335" t="s">
        <v>1217</v>
      </c>
      <c r="E5" s="178">
        <v>67980.94773</v>
      </c>
    </row>
    <row r="6" spans="2:5" ht="15" customHeight="1">
      <c r="B6" s="313" t="s">
        <v>301</v>
      </c>
      <c r="C6" s="313" t="s">
        <v>834</v>
      </c>
      <c r="D6" s="335" t="s">
        <v>1217</v>
      </c>
      <c r="E6" s="178">
        <v>65238.197969999987</v>
      </c>
    </row>
    <row r="7" spans="2:5" ht="15" customHeight="1">
      <c r="B7" s="313" t="s">
        <v>3845</v>
      </c>
      <c r="C7" s="313" t="s">
        <v>3802</v>
      </c>
      <c r="D7" s="335" t="s">
        <v>1217</v>
      </c>
      <c r="E7" s="178">
        <v>65201.016950000005</v>
      </c>
    </row>
    <row r="8" spans="2:5" ht="15" customHeight="1">
      <c r="B8" s="313" t="s">
        <v>3846</v>
      </c>
      <c r="C8" s="313" t="s">
        <v>762</v>
      </c>
      <c r="D8" s="335" t="s">
        <v>1217</v>
      </c>
      <c r="E8" s="178">
        <v>56304.625920000006</v>
      </c>
    </row>
    <row r="9" spans="2:5">
      <c r="B9" s="233" t="s">
        <v>3847</v>
      </c>
      <c r="C9" s="233" t="s">
        <v>708</v>
      </c>
      <c r="D9" s="335" t="s">
        <v>1217</v>
      </c>
      <c r="E9" s="232">
        <v>52468.539599999982</v>
      </c>
    </row>
    <row r="10" spans="2:5">
      <c r="B10" s="233" t="s">
        <v>3848</v>
      </c>
      <c r="C10" s="233" t="s">
        <v>548</v>
      </c>
      <c r="D10" s="335" t="s">
        <v>1217</v>
      </c>
      <c r="E10" s="232">
        <v>47351.247069999998</v>
      </c>
    </row>
    <row r="11" spans="2:5">
      <c r="B11" s="233" t="s">
        <v>1916</v>
      </c>
      <c r="C11" s="233" t="s">
        <v>935</v>
      </c>
      <c r="D11" s="335" t="s">
        <v>1217</v>
      </c>
      <c r="E11" s="232">
        <v>45966.327299999997</v>
      </c>
    </row>
    <row r="12" spans="2:5">
      <c r="B12" s="233" t="s">
        <v>3849</v>
      </c>
      <c r="C12" s="233" t="s">
        <v>634</v>
      </c>
      <c r="D12" s="335" t="s">
        <v>1217</v>
      </c>
      <c r="E12" s="232">
        <v>44961.375639999998</v>
      </c>
    </row>
    <row r="13" spans="2:5">
      <c r="B13" s="233" t="s">
        <v>3850</v>
      </c>
      <c r="C13" s="233" t="s">
        <v>525</v>
      </c>
      <c r="D13" s="335" t="s">
        <v>1217</v>
      </c>
      <c r="E13" s="232">
        <v>42639.106859999993</v>
      </c>
    </row>
    <row r="14" spans="2:5">
      <c r="B14" s="233" t="s">
        <v>2188</v>
      </c>
      <c r="C14" s="233" t="s">
        <v>907</v>
      </c>
      <c r="D14" s="335" t="s">
        <v>1217</v>
      </c>
      <c r="E14" s="232">
        <v>37657.244729999999</v>
      </c>
    </row>
    <row r="15" spans="2:5">
      <c r="B15" s="233" t="s">
        <v>3851</v>
      </c>
      <c r="C15" s="233" t="s">
        <v>657</v>
      </c>
      <c r="D15" s="335" t="s">
        <v>1217</v>
      </c>
      <c r="E15" s="232">
        <v>35258.258439999998</v>
      </c>
    </row>
    <row r="16" spans="2:5">
      <c r="B16" s="233" t="s">
        <v>3852</v>
      </c>
      <c r="C16" s="233" t="s">
        <v>3803</v>
      </c>
      <c r="D16" s="335" t="s">
        <v>1217</v>
      </c>
      <c r="E16" s="232">
        <v>34689.028330000008</v>
      </c>
    </row>
    <row r="17" spans="2:7">
      <c r="B17" s="233" t="s">
        <v>3853</v>
      </c>
      <c r="C17" s="233" t="s">
        <v>1017</v>
      </c>
      <c r="D17" s="335" t="s">
        <v>1217</v>
      </c>
      <c r="E17" s="232">
        <v>34268.879939999999</v>
      </c>
    </row>
    <row r="18" spans="2:7">
      <c r="B18" s="233" t="s">
        <v>3096</v>
      </c>
      <c r="C18" s="233" t="s">
        <v>3804</v>
      </c>
      <c r="D18" s="335" t="s">
        <v>1217</v>
      </c>
      <c r="E18" s="232">
        <v>32314.692309999995</v>
      </c>
    </row>
    <row r="19" spans="2:7">
      <c r="B19" s="233" t="s">
        <v>464</v>
      </c>
      <c r="C19" s="233" t="s">
        <v>639</v>
      </c>
      <c r="D19" s="335" t="s">
        <v>1217</v>
      </c>
      <c r="E19" s="232">
        <v>28301.893399999997</v>
      </c>
    </row>
    <row r="20" spans="2:7">
      <c r="B20" s="233" t="s">
        <v>2917</v>
      </c>
      <c r="C20" s="233" t="s">
        <v>580</v>
      </c>
      <c r="D20" s="335" t="s">
        <v>1217</v>
      </c>
      <c r="E20" s="232">
        <v>27169.92339</v>
      </c>
    </row>
    <row r="21" spans="2:7">
      <c r="B21" s="233" t="s">
        <v>307</v>
      </c>
      <c r="C21" s="233" t="s">
        <v>643</v>
      </c>
      <c r="D21" s="335" t="s">
        <v>1217</v>
      </c>
      <c r="E21" s="232">
        <v>26266.22032</v>
      </c>
    </row>
    <row r="22" spans="2:7">
      <c r="B22" s="233" t="s">
        <v>2307</v>
      </c>
      <c r="C22" s="233" t="s">
        <v>1037</v>
      </c>
      <c r="D22" s="335" t="s">
        <v>1217</v>
      </c>
      <c r="E22" s="232">
        <v>26159.130529999999</v>
      </c>
    </row>
    <row r="23" spans="2:7">
      <c r="B23" s="233" t="s">
        <v>2639</v>
      </c>
      <c r="C23" s="233" t="s">
        <v>754</v>
      </c>
      <c r="D23" s="335" t="s">
        <v>1217</v>
      </c>
      <c r="E23" s="232">
        <v>22758.630229999999</v>
      </c>
    </row>
    <row r="24" spans="2:7">
      <c r="B24" s="233" t="s">
        <v>3854</v>
      </c>
      <c r="C24" s="233" t="s">
        <v>1158</v>
      </c>
      <c r="D24" s="335" t="s">
        <v>1217</v>
      </c>
      <c r="E24" s="232">
        <v>18265.698199999999</v>
      </c>
      <c r="G24" s="134"/>
    </row>
    <row r="25" spans="2:7">
      <c r="B25" s="233" t="s">
        <v>3855</v>
      </c>
      <c r="C25" s="233" t="s">
        <v>1109</v>
      </c>
      <c r="D25" s="335" t="s">
        <v>1217</v>
      </c>
      <c r="E25" s="232">
        <v>15633.586780000001</v>
      </c>
    </row>
    <row r="26" spans="2:7">
      <c r="B26" s="233" t="s">
        <v>3856</v>
      </c>
      <c r="C26" s="233" t="s">
        <v>666</v>
      </c>
      <c r="D26" s="335" t="s">
        <v>1217</v>
      </c>
      <c r="E26" s="232">
        <v>15345.318579999999</v>
      </c>
    </row>
    <row r="27" spans="2:7">
      <c r="B27" s="233" t="s">
        <v>417</v>
      </c>
      <c r="C27" s="233" t="s">
        <v>891</v>
      </c>
      <c r="D27" s="335" t="s">
        <v>1217</v>
      </c>
      <c r="E27" s="232">
        <v>14249.568299999999</v>
      </c>
    </row>
    <row r="28" spans="2:7">
      <c r="B28" s="233" t="s">
        <v>299</v>
      </c>
      <c r="C28" s="233" t="s">
        <v>769</v>
      </c>
      <c r="D28" s="335" t="s">
        <v>1217</v>
      </c>
      <c r="E28" s="232">
        <v>14179.954290000001</v>
      </c>
    </row>
    <row r="29" spans="2:7">
      <c r="B29" s="233" t="s">
        <v>3857</v>
      </c>
      <c r="C29" s="233" t="s">
        <v>829</v>
      </c>
      <c r="D29" s="335" t="s">
        <v>1217</v>
      </c>
      <c r="E29" s="232">
        <v>13722.23331</v>
      </c>
    </row>
    <row r="30" spans="2:7">
      <c r="B30" s="233" t="s">
        <v>3858</v>
      </c>
      <c r="C30" s="233" t="s">
        <v>874</v>
      </c>
      <c r="D30" s="335" t="s">
        <v>1217</v>
      </c>
      <c r="E30" s="232">
        <v>13203.51268</v>
      </c>
    </row>
    <row r="31" spans="2:7">
      <c r="B31" s="233" t="s">
        <v>1991</v>
      </c>
      <c r="C31" s="233" t="s">
        <v>782</v>
      </c>
      <c r="D31" s="335" t="s">
        <v>1217</v>
      </c>
      <c r="E31" s="232">
        <v>13084.933220000001</v>
      </c>
    </row>
    <row r="32" spans="2:7">
      <c r="B32" s="233" t="s">
        <v>297</v>
      </c>
      <c r="C32" s="233" t="s">
        <v>495</v>
      </c>
      <c r="D32" s="335" t="s">
        <v>1217</v>
      </c>
      <c r="E32" s="232">
        <v>11783.534770000002</v>
      </c>
    </row>
    <row r="33" spans="2:5">
      <c r="B33" s="233" t="s">
        <v>3859</v>
      </c>
      <c r="C33" s="233" t="s">
        <v>487</v>
      </c>
      <c r="D33" s="335" t="s">
        <v>1217</v>
      </c>
      <c r="E33" s="232">
        <v>11628.00935</v>
      </c>
    </row>
    <row r="34" spans="2:5">
      <c r="B34" s="233" t="s">
        <v>3949</v>
      </c>
      <c r="C34" s="233" t="s">
        <v>478</v>
      </c>
      <c r="D34" s="335" t="s">
        <v>1217</v>
      </c>
      <c r="E34" s="232">
        <v>11419.674000000001</v>
      </c>
    </row>
    <row r="35" spans="2:5">
      <c r="B35" s="233" t="s">
        <v>3860</v>
      </c>
      <c r="C35" s="233" t="s">
        <v>863</v>
      </c>
      <c r="D35" s="335" t="s">
        <v>1217</v>
      </c>
      <c r="E35" s="232">
        <v>11359.070749999999</v>
      </c>
    </row>
    <row r="36" spans="2:5">
      <c r="B36" s="233" t="s">
        <v>289</v>
      </c>
      <c r="C36" s="233" t="s">
        <v>841</v>
      </c>
      <c r="D36" s="335" t="s">
        <v>1217</v>
      </c>
      <c r="E36" s="232">
        <v>10825.928360000002</v>
      </c>
    </row>
    <row r="37" spans="2:5">
      <c r="B37" s="233" t="s">
        <v>3861</v>
      </c>
      <c r="C37" s="233" t="s">
        <v>3805</v>
      </c>
      <c r="D37" s="335" t="s">
        <v>1217</v>
      </c>
      <c r="E37" s="232">
        <v>10501.02808</v>
      </c>
    </row>
    <row r="38" spans="2:5">
      <c r="B38" s="233" t="s">
        <v>1644</v>
      </c>
      <c r="C38" s="233" t="s">
        <v>503</v>
      </c>
      <c r="D38" s="335" t="s">
        <v>1217</v>
      </c>
      <c r="E38" s="232">
        <v>10437.458209999999</v>
      </c>
    </row>
    <row r="39" spans="2:5">
      <c r="B39" s="233" t="s">
        <v>4015</v>
      </c>
      <c r="C39" s="233" t="s">
        <v>480</v>
      </c>
      <c r="D39" s="335" t="s">
        <v>1217</v>
      </c>
      <c r="E39" s="232">
        <v>9840.4943000000003</v>
      </c>
    </row>
    <row r="40" spans="2:5">
      <c r="B40" s="233" t="s">
        <v>291</v>
      </c>
      <c r="C40" s="233" t="s">
        <v>591</v>
      </c>
      <c r="D40" s="335" t="s">
        <v>1217</v>
      </c>
      <c r="E40" s="232">
        <v>9680.8228099999997</v>
      </c>
    </row>
    <row r="41" spans="2:5">
      <c r="B41" s="233" t="s">
        <v>1537</v>
      </c>
      <c r="C41" s="233" t="s">
        <v>482</v>
      </c>
      <c r="D41" s="335" t="s">
        <v>1217</v>
      </c>
      <c r="E41" s="232">
        <v>9542.7719300000008</v>
      </c>
    </row>
    <row r="42" spans="2:5">
      <c r="B42" s="233" t="s">
        <v>3862</v>
      </c>
      <c r="C42" s="233" t="s">
        <v>1028</v>
      </c>
      <c r="D42" s="335" t="s">
        <v>1217</v>
      </c>
      <c r="E42" s="232">
        <v>9199.79529</v>
      </c>
    </row>
    <row r="43" spans="2:5">
      <c r="B43" s="233" t="s">
        <v>3863</v>
      </c>
      <c r="C43" s="233" t="s">
        <v>814</v>
      </c>
      <c r="D43" s="335" t="s">
        <v>1217</v>
      </c>
      <c r="E43" s="232">
        <v>9161.7983500000028</v>
      </c>
    </row>
    <row r="44" spans="2:5">
      <c r="B44" s="233" t="s">
        <v>3864</v>
      </c>
      <c r="C44" s="233" t="s">
        <v>1192</v>
      </c>
      <c r="D44" s="335" t="s">
        <v>1217</v>
      </c>
      <c r="E44" s="232">
        <v>8657.8894599999985</v>
      </c>
    </row>
    <row r="45" spans="2:5">
      <c r="B45" s="233" t="s">
        <v>1566</v>
      </c>
      <c r="C45" s="233" t="s">
        <v>3806</v>
      </c>
      <c r="D45" s="335" t="s">
        <v>1217</v>
      </c>
      <c r="E45" s="232">
        <v>8631.4426199999998</v>
      </c>
    </row>
    <row r="46" spans="2:5">
      <c r="B46" s="233" t="s">
        <v>3975</v>
      </c>
      <c r="C46" s="233" t="s">
        <v>484</v>
      </c>
      <c r="D46" s="335" t="s">
        <v>1217</v>
      </c>
      <c r="E46" s="232">
        <v>8511.9730099999997</v>
      </c>
    </row>
    <row r="47" spans="2:5">
      <c r="B47" s="233" t="s">
        <v>3865</v>
      </c>
      <c r="C47" s="233" t="s">
        <v>805</v>
      </c>
      <c r="D47" s="335" t="s">
        <v>1217</v>
      </c>
      <c r="E47" s="232">
        <v>8459.0817599999991</v>
      </c>
    </row>
    <row r="48" spans="2:5">
      <c r="B48" s="233" t="s">
        <v>294</v>
      </c>
      <c r="C48" s="233" t="s">
        <v>593</v>
      </c>
      <c r="D48" s="335" t="s">
        <v>1217</v>
      </c>
      <c r="E48" s="232">
        <v>8347.2049699999989</v>
      </c>
    </row>
    <row r="49" spans="2:5">
      <c r="B49" s="233" t="s">
        <v>3859</v>
      </c>
      <c r="C49" s="233" t="s">
        <v>486</v>
      </c>
      <c r="D49" s="335" t="s">
        <v>1217</v>
      </c>
      <c r="E49" s="232">
        <v>8188.05159</v>
      </c>
    </row>
    <row r="50" spans="2:5">
      <c r="B50" s="233" t="s">
        <v>2469</v>
      </c>
      <c r="C50" s="233" t="s">
        <v>488</v>
      </c>
      <c r="D50" s="335" t="s">
        <v>1217</v>
      </c>
      <c r="E50" s="232">
        <v>8036.3004199999996</v>
      </c>
    </row>
    <row r="51" spans="2:5">
      <c r="B51" s="233" t="s">
        <v>1941</v>
      </c>
      <c r="C51" s="233" t="s">
        <v>490</v>
      </c>
      <c r="D51" s="335" t="s">
        <v>1217</v>
      </c>
      <c r="E51" s="232">
        <v>7888.2449999999999</v>
      </c>
    </row>
    <row r="52" spans="2:5">
      <c r="B52" s="233" t="s">
        <v>1879</v>
      </c>
      <c r="C52" s="233" t="s">
        <v>492</v>
      </c>
      <c r="D52" s="335" t="s">
        <v>1217</v>
      </c>
      <c r="E52" s="232">
        <v>7569.72</v>
      </c>
    </row>
    <row r="53" spans="2:5">
      <c r="B53" s="233" t="s">
        <v>3866</v>
      </c>
      <c r="C53" s="233" t="s">
        <v>670</v>
      </c>
      <c r="D53" s="335" t="s">
        <v>1217</v>
      </c>
      <c r="E53" s="232">
        <v>7395.5424899999998</v>
      </c>
    </row>
    <row r="54" spans="2:5">
      <c r="B54" s="233" t="s">
        <v>3867</v>
      </c>
      <c r="C54" s="233" t="s">
        <v>3807</v>
      </c>
      <c r="D54" s="335" t="s">
        <v>1217</v>
      </c>
      <c r="E54" s="232">
        <v>7311.6604400000006</v>
      </c>
    </row>
    <row r="55" spans="2:5">
      <c r="B55" s="233" t="s">
        <v>3868</v>
      </c>
      <c r="C55" s="233" t="s">
        <v>958</v>
      </c>
      <c r="D55" s="335" t="s">
        <v>1217</v>
      </c>
      <c r="E55" s="232">
        <v>7212.5756799999999</v>
      </c>
    </row>
    <row r="56" spans="2:5">
      <c r="B56" s="233" t="s">
        <v>297</v>
      </c>
      <c r="C56" s="233" t="s">
        <v>494</v>
      </c>
      <c r="D56" s="335" t="s">
        <v>1217</v>
      </c>
      <c r="E56" s="232">
        <v>7192.5568899999998</v>
      </c>
    </row>
    <row r="57" spans="2:5">
      <c r="B57" s="233" t="s">
        <v>4022</v>
      </c>
      <c r="C57" s="233" t="s">
        <v>496</v>
      </c>
      <c r="D57" s="335" t="s">
        <v>1217</v>
      </c>
      <c r="E57" s="232">
        <v>7132.768</v>
      </c>
    </row>
    <row r="58" spans="2:5">
      <c r="B58" s="233" t="s">
        <v>2501</v>
      </c>
      <c r="C58" s="233" t="s">
        <v>498</v>
      </c>
      <c r="D58" s="335" t="s">
        <v>1217</v>
      </c>
      <c r="E58" s="232">
        <v>7092.9030000000002</v>
      </c>
    </row>
    <row r="59" spans="2:5">
      <c r="B59" s="233" t="s">
        <v>448</v>
      </c>
      <c r="C59" s="233" t="s">
        <v>626</v>
      </c>
      <c r="D59" s="335" t="s">
        <v>1217</v>
      </c>
      <c r="E59" s="232">
        <v>7046.0469599999997</v>
      </c>
    </row>
    <row r="60" spans="2:5">
      <c r="B60" s="233" t="s">
        <v>2334</v>
      </c>
      <c r="C60" s="233" t="s">
        <v>500</v>
      </c>
      <c r="D60" s="335" t="s">
        <v>1217</v>
      </c>
      <c r="E60" s="232">
        <v>6914.2799999999988</v>
      </c>
    </row>
    <row r="61" spans="2:5">
      <c r="B61" s="233" t="s">
        <v>3869</v>
      </c>
      <c r="C61" s="233" t="s">
        <v>1182</v>
      </c>
      <c r="D61" s="335" t="s">
        <v>1217</v>
      </c>
      <c r="E61" s="232">
        <v>6832.9567799999995</v>
      </c>
    </row>
    <row r="62" spans="2:5">
      <c r="B62" s="233" t="s">
        <v>1644</v>
      </c>
      <c r="C62" s="233" t="s">
        <v>502</v>
      </c>
      <c r="D62" s="335" t="s">
        <v>1217</v>
      </c>
      <c r="E62" s="232">
        <v>6789.5597400000006</v>
      </c>
    </row>
    <row r="63" spans="2:5">
      <c r="B63" s="233" t="s">
        <v>3870</v>
      </c>
      <c r="C63" s="233" t="s">
        <v>931</v>
      </c>
      <c r="D63" s="335" t="s">
        <v>1217</v>
      </c>
      <c r="E63" s="232">
        <v>6560.85034</v>
      </c>
    </row>
    <row r="64" spans="2:5">
      <c r="B64" s="233" t="s">
        <v>3871</v>
      </c>
      <c r="C64" s="233" t="s">
        <v>1163</v>
      </c>
      <c r="D64" s="335" t="s">
        <v>1217</v>
      </c>
      <c r="E64" s="232">
        <v>6535.3925300000001</v>
      </c>
    </row>
    <row r="65" spans="2:5">
      <c r="B65" s="233" t="s">
        <v>3872</v>
      </c>
      <c r="C65" s="233" t="s">
        <v>784</v>
      </c>
      <c r="D65" s="335" t="s">
        <v>1217</v>
      </c>
      <c r="E65" s="232">
        <v>6517.9769700000006</v>
      </c>
    </row>
    <row r="66" spans="2:5">
      <c r="B66" s="233" t="s">
        <v>4043</v>
      </c>
      <c r="C66" s="233" t="s">
        <v>504</v>
      </c>
      <c r="D66" s="335" t="s">
        <v>1217</v>
      </c>
      <c r="E66" s="232">
        <v>6363.598</v>
      </c>
    </row>
    <row r="67" spans="2:5">
      <c r="B67" s="233" t="s">
        <v>4044</v>
      </c>
      <c r="C67" s="233" t="s">
        <v>505</v>
      </c>
      <c r="D67" s="335" t="s">
        <v>1217</v>
      </c>
      <c r="E67" s="232">
        <v>6339.1820000000007</v>
      </c>
    </row>
    <row r="68" spans="2:5">
      <c r="B68" s="233" t="s">
        <v>3873</v>
      </c>
      <c r="C68" s="233" t="s">
        <v>1119</v>
      </c>
      <c r="D68" s="335" t="s">
        <v>1217</v>
      </c>
      <c r="E68" s="232">
        <v>6332.9729600000001</v>
      </c>
    </row>
    <row r="69" spans="2:5">
      <c r="B69" s="233" t="s">
        <v>4045</v>
      </c>
      <c r="C69" s="233" t="s">
        <v>506</v>
      </c>
      <c r="D69" s="335" t="s">
        <v>1217</v>
      </c>
      <c r="E69" s="232">
        <v>6290.5550000000003</v>
      </c>
    </row>
    <row r="70" spans="2:5">
      <c r="B70" s="233" t="s">
        <v>3874</v>
      </c>
      <c r="C70" s="233" t="s">
        <v>796</v>
      </c>
      <c r="D70" s="335" t="s">
        <v>1217</v>
      </c>
      <c r="E70" s="232">
        <v>6184.3088699999998</v>
      </c>
    </row>
    <row r="71" spans="2:5">
      <c r="B71" s="233" t="s">
        <v>3910</v>
      </c>
      <c r="C71" s="233" t="s">
        <v>507</v>
      </c>
      <c r="D71" s="335" t="s">
        <v>1217</v>
      </c>
      <c r="E71" s="232">
        <v>6180.37</v>
      </c>
    </row>
    <row r="72" spans="2:5">
      <c r="B72" s="233" t="s">
        <v>1884</v>
      </c>
      <c r="C72" s="233" t="s">
        <v>3808</v>
      </c>
      <c r="D72" s="335" t="s">
        <v>1217</v>
      </c>
      <c r="E72" s="232">
        <v>6026.0331999999999</v>
      </c>
    </row>
    <row r="73" spans="2:5">
      <c r="B73" s="233" t="s">
        <v>466</v>
      </c>
      <c r="C73" s="233" t="s">
        <v>509</v>
      </c>
      <c r="D73" s="335" t="s">
        <v>1217</v>
      </c>
      <c r="E73" s="232">
        <v>6003.7650000000003</v>
      </c>
    </row>
    <row r="74" spans="2:5">
      <c r="B74" s="233" t="s">
        <v>2608</v>
      </c>
      <c r="C74" s="233" t="s">
        <v>511</v>
      </c>
      <c r="D74" s="335" t="s">
        <v>1217</v>
      </c>
      <c r="E74" s="232">
        <v>5969.4710699999996</v>
      </c>
    </row>
    <row r="75" spans="2:5">
      <c r="B75" s="233" t="s">
        <v>305</v>
      </c>
      <c r="C75" s="233" t="s">
        <v>513</v>
      </c>
      <c r="D75" s="335" t="s">
        <v>1217</v>
      </c>
      <c r="E75" s="232">
        <v>5875.5246100000004</v>
      </c>
    </row>
    <row r="76" spans="2:5">
      <c r="B76" s="233" t="s">
        <v>1678</v>
      </c>
      <c r="C76" s="233" t="s">
        <v>515</v>
      </c>
      <c r="D76" s="335" t="s">
        <v>1217</v>
      </c>
      <c r="E76" s="232">
        <v>5734.5236300000006</v>
      </c>
    </row>
    <row r="77" spans="2:5">
      <c r="B77" s="233" t="s">
        <v>4046</v>
      </c>
      <c r="C77" s="233" t="s">
        <v>517</v>
      </c>
      <c r="D77" s="335" t="s">
        <v>1217</v>
      </c>
      <c r="E77" s="232">
        <v>5651.21</v>
      </c>
    </row>
    <row r="78" spans="2:5">
      <c r="B78" s="233" t="s">
        <v>330</v>
      </c>
      <c r="C78" s="233" t="s">
        <v>518</v>
      </c>
      <c r="D78" s="335" t="s">
        <v>1217</v>
      </c>
      <c r="E78" s="232">
        <v>5578.6530000000002</v>
      </c>
    </row>
    <row r="79" spans="2:5">
      <c r="B79" s="233" t="s">
        <v>3994</v>
      </c>
      <c r="C79" s="233" t="s">
        <v>520</v>
      </c>
      <c r="D79" s="335" t="s">
        <v>1217</v>
      </c>
      <c r="E79" s="232">
        <v>5524.2809999999999</v>
      </c>
    </row>
    <row r="80" spans="2:5">
      <c r="B80" s="233" t="s">
        <v>1277</v>
      </c>
      <c r="C80" s="233" t="s">
        <v>522</v>
      </c>
      <c r="D80" s="335" t="s">
        <v>1217</v>
      </c>
      <c r="E80" s="232">
        <v>5461.2529999999997</v>
      </c>
    </row>
    <row r="81" spans="2:5">
      <c r="B81" s="233" t="s">
        <v>3850</v>
      </c>
      <c r="C81" s="233" t="s">
        <v>524</v>
      </c>
      <c r="D81" s="335" t="s">
        <v>1217</v>
      </c>
      <c r="E81" s="232">
        <v>5436.155999999999</v>
      </c>
    </row>
    <row r="82" spans="2:5">
      <c r="B82" s="233" t="s">
        <v>3122</v>
      </c>
      <c r="C82" s="233" t="s">
        <v>3809</v>
      </c>
      <c r="D82" s="335" t="s">
        <v>1217</v>
      </c>
      <c r="E82" s="232">
        <v>5410.1189999999997</v>
      </c>
    </row>
    <row r="83" spans="2:5">
      <c r="B83" s="233" t="s">
        <v>3875</v>
      </c>
      <c r="C83" s="233" t="s">
        <v>960</v>
      </c>
      <c r="D83" s="335" t="s">
        <v>1217</v>
      </c>
      <c r="E83" s="232">
        <v>5366.5673600000009</v>
      </c>
    </row>
    <row r="84" spans="2:5">
      <c r="B84" s="233" t="s">
        <v>1529</v>
      </c>
      <c r="C84" s="233" t="s">
        <v>1060</v>
      </c>
      <c r="D84" s="335" t="s">
        <v>1217</v>
      </c>
      <c r="E84" s="232">
        <v>5347.0104200000005</v>
      </c>
    </row>
    <row r="85" spans="2:5">
      <c r="B85" s="233" t="s">
        <v>2501</v>
      </c>
      <c r="C85" s="233" t="s">
        <v>499</v>
      </c>
      <c r="D85" s="335" t="s">
        <v>1217</v>
      </c>
      <c r="E85" s="232">
        <v>5254.0711500000016</v>
      </c>
    </row>
    <row r="86" spans="2:5">
      <c r="B86" s="233" t="s">
        <v>3876</v>
      </c>
      <c r="C86" s="233" t="s">
        <v>3810</v>
      </c>
      <c r="D86" s="335" t="s">
        <v>1217</v>
      </c>
      <c r="E86" s="232">
        <v>5202.4879599999995</v>
      </c>
    </row>
    <row r="87" spans="2:5">
      <c r="B87" s="233" t="s">
        <v>2154</v>
      </c>
      <c r="C87" s="233" t="s">
        <v>3811</v>
      </c>
      <c r="D87" s="335" t="s">
        <v>1217</v>
      </c>
      <c r="E87" s="232">
        <v>4996.0165200000001</v>
      </c>
    </row>
    <row r="88" spans="2:5">
      <c r="B88" s="233" t="s">
        <v>3877</v>
      </c>
      <c r="C88" s="233" t="s">
        <v>1039</v>
      </c>
      <c r="D88" s="335" t="s">
        <v>1217</v>
      </c>
      <c r="E88" s="232">
        <v>4965.0553300000001</v>
      </c>
    </row>
    <row r="89" spans="2:5">
      <c r="B89" s="233" t="s">
        <v>2252</v>
      </c>
      <c r="C89" s="233" t="s">
        <v>526</v>
      </c>
      <c r="D89" s="335" t="s">
        <v>1217</v>
      </c>
      <c r="E89" s="232">
        <v>4944.4259999999995</v>
      </c>
    </row>
    <row r="90" spans="2:5">
      <c r="B90" s="233" t="s">
        <v>4047</v>
      </c>
      <c r="C90" s="233" t="s">
        <v>528</v>
      </c>
      <c r="D90" s="335" t="s">
        <v>1217</v>
      </c>
      <c r="E90" s="232">
        <v>4892.3500000000004</v>
      </c>
    </row>
    <row r="91" spans="2:5">
      <c r="B91" s="233" t="s">
        <v>3878</v>
      </c>
      <c r="C91" s="233" t="s">
        <v>3812</v>
      </c>
      <c r="D91" s="335" t="s">
        <v>1217</v>
      </c>
      <c r="E91" s="232">
        <v>4865.1648800000003</v>
      </c>
    </row>
    <row r="92" spans="2:5">
      <c r="B92" s="233" t="s">
        <v>3921</v>
      </c>
      <c r="C92" s="233" t="s">
        <v>529</v>
      </c>
      <c r="D92" s="335" t="s">
        <v>1217</v>
      </c>
      <c r="E92" s="232">
        <v>4836.7719999999999</v>
      </c>
    </row>
    <row r="93" spans="2:5">
      <c r="B93" s="233" t="s">
        <v>467</v>
      </c>
      <c r="C93" s="233" t="s">
        <v>531</v>
      </c>
      <c r="D93" s="335" t="s">
        <v>1217</v>
      </c>
      <c r="E93" s="232">
        <v>4810.973</v>
      </c>
    </row>
    <row r="94" spans="2:5">
      <c r="B94" s="233" t="s">
        <v>4048</v>
      </c>
      <c r="C94" s="233" t="s">
        <v>533</v>
      </c>
      <c r="D94" s="335" t="s">
        <v>1217</v>
      </c>
      <c r="E94" s="232">
        <v>4738</v>
      </c>
    </row>
    <row r="95" spans="2:5">
      <c r="B95" s="233" t="s">
        <v>3879</v>
      </c>
      <c r="C95" s="233" t="s">
        <v>921</v>
      </c>
      <c r="D95" s="335" t="s">
        <v>1217</v>
      </c>
      <c r="E95" s="232">
        <v>4461.84548</v>
      </c>
    </row>
    <row r="96" spans="2:5">
      <c r="B96" s="233" t="s">
        <v>4049</v>
      </c>
      <c r="C96" s="233" t="s">
        <v>534</v>
      </c>
      <c r="D96" s="335" t="s">
        <v>1217</v>
      </c>
      <c r="E96" s="232">
        <v>4371.8026099999997</v>
      </c>
    </row>
    <row r="97" spans="2:5">
      <c r="B97" s="233" t="s">
        <v>3880</v>
      </c>
      <c r="C97" s="233" t="s">
        <v>750</v>
      </c>
      <c r="D97" s="335" t="s">
        <v>1217</v>
      </c>
      <c r="E97" s="232">
        <v>4277.9307900000003</v>
      </c>
    </row>
    <row r="98" spans="2:5">
      <c r="B98" s="233" t="s">
        <v>4050</v>
      </c>
      <c r="C98" s="233" t="s">
        <v>535</v>
      </c>
      <c r="D98" s="335" t="s">
        <v>1217</v>
      </c>
      <c r="E98" s="232">
        <v>4230.1790000000001</v>
      </c>
    </row>
    <row r="99" spans="2:5">
      <c r="B99" s="233" t="s">
        <v>1895</v>
      </c>
      <c r="C99" s="233" t="s">
        <v>882</v>
      </c>
      <c r="D99" s="335" t="s">
        <v>1217</v>
      </c>
      <c r="E99" s="232">
        <v>4228.0459300000002</v>
      </c>
    </row>
    <row r="100" spans="2:5">
      <c r="B100" s="233" t="s">
        <v>3969</v>
      </c>
      <c r="C100" s="233" t="s">
        <v>536</v>
      </c>
      <c r="D100" s="335" t="s">
        <v>1217</v>
      </c>
      <c r="E100" s="232">
        <v>4189.0619999999999</v>
      </c>
    </row>
    <row r="101" spans="2:5">
      <c r="B101" s="233" t="s">
        <v>2599</v>
      </c>
      <c r="C101" s="233" t="s">
        <v>538</v>
      </c>
      <c r="D101" s="335" t="s">
        <v>1217</v>
      </c>
      <c r="E101" s="232">
        <v>4176.83</v>
      </c>
    </row>
    <row r="102" spans="2:5">
      <c r="B102" s="233" t="s">
        <v>1964</v>
      </c>
      <c r="C102" s="233" t="s">
        <v>540</v>
      </c>
      <c r="D102" s="335" t="s">
        <v>1217</v>
      </c>
      <c r="E102" s="232">
        <v>4089.9667300000001</v>
      </c>
    </row>
    <row r="103" spans="2:5">
      <c r="B103" s="233" t="s">
        <v>4040</v>
      </c>
      <c r="C103" s="233" t="s">
        <v>542</v>
      </c>
      <c r="D103" s="335" t="s">
        <v>1217</v>
      </c>
      <c r="E103" s="232">
        <v>4032</v>
      </c>
    </row>
    <row r="104" spans="2:5">
      <c r="B104" s="233" t="s">
        <v>3998</v>
      </c>
      <c r="C104" s="233" t="s">
        <v>544</v>
      </c>
      <c r="D104" s="335" t="s">
        <v>1217</v>
      </c>
      <c r="E104" s="232">
        <v>4001.3739999999998</v>
      </c>
    </row>
    <row r="105" spans="2:5">
      <c r="B105" s="233" t="s">
        <v>4051</v>
      </c>
      <c r="C105" s="233" t="s">
        <v>546</v>
      </c>
      <c r="D105" s="335" t="s">
        <v>1217</v>
      </c>
      <c r="E105" s="232">
        <v>3965.5980800000002</v>
      </c>
    </row>
    <row r="106" spans="2:5">
      <c r="B106" s="233" t="s">
        <v>3881</v>
      </c>
      <c r="C106" s="233" t="s">
        <v>1049</v>
      </c>
      <c r="D106" s="335" t="s">
        <v>1217</v>
      </c>
      <c r="E106" s="232">
        <v>3926.3811600000004</v>
      </c>
    </row>
    <row r="107" spans="2:5">
      <c r="B107" s="233" t="s">
        <v>3848</v>
      </c>
      <c r="C107" s="233" t="s">
        <v>547</v>
      </c>
      <c r="D107" s="335" t="s">
        <v>1217</v>
      </c>
      <c r="E107" s="232">
        <v>3913.2995500000002</v>
      </c>
    </row>
    <row r="108" spans="2:5">
      <c r="B108" s="233" t="s">
        <v>2393</v>
      </c>
      <c r="C108" s="233" t="s">
        <v>549</v>
      </c>
      <c r="D108" s="335" t="s">
        <v>1217</v>
      </c>
      <c r="E108" s="232">
        <v>3888.8219999999997</v>
      </c>
    </row>
    <row r="109" spans="2:5">
      <c r="B109" s="233" t="s">
        <v>3984</v>
      </c>
      <c r="C109" s="233" t="s">
        <v>550</v>
      </c>
      <c r="D109" s="335" t="s">
        <v>1217</v>
      </c>
      <c r="E109" s="232">
        <v>3881.7260000000001</v>
      </c>
    </row>
    <row r="110" spans="2:5">
      <c r="B110" s="233" t="s">
        <v>2127</v>
      </c>
      <c r="C110" s="233" t="s">
        <v>552</v>
      </c>
      <c r="D110" s="335" t="s">
        <v>1217</v>
      </c>
      <c r="E110" s="232">
        <v>3879.7845800000005</v>
      </c>
    </row>
    <row r="111" spans="2:5">
      <c r="B111" s="233" t="s">
        <v>2446</v>
      </c>
      <c r="C111" s="233" t="s">
        <v>1059</v>
      </c>
      <c r="D111" s="335" t="s">
        <v>1217</v>
      </c>
      <c r="E111" s="232">
        <v>3873.578</v>
      </c>
    </row>
    <row r="112" spans="2:5">
      <c r="B112" s="233" t="s">
        <v>4034</v>
      </c>
      <c r="C112" s="233" t="s">
        <v>554</v>
      </c>
      <c r="D112" s="335" t="s">
        <v>1217</v>
      </c>
      <c r="E112" s="232">
        <v>3849.1089999999999</v>
      </c>
    </row>
    <row r="113" spans="2:5">
      <c r="B113" s="233" t="s">
        <v>4052</v>
      </c>
      <c r="C113" s="233" t="s">
        <v>556</v>
      </c>
      <c r="D113" s="335" t="s">
        <v>1217</v>
      </c>
      <c r="E113" s="232">
        <v>3846.69</v>
      </c>
    </row>
    <row r="114" spans="2:5">
      <c r="B114" s="233" t="s">
        <v>1977</v>
      </c>
      <c r="C114" s="233" t="s">
        <v>557</v>
      </c>
      <c r="D114" s="335" t="s">
        <v>1217</v>
      </c>
      <c r="E114" s="232">
        <v>3840.8061399999997</v>
      </c>
    </row>
    <row r="115" spans="2:5">
      <c r="B115" s="233" t="s">
        <v>3928</v>
      </c>
      <c r="C115" s="233" t="s">
        <v>559</v>
      </c>
      <c r="D115" s="335" t="s">
        <v>1217</v>
      </c>
      <c r="E115" s="232">
        <v>3838.71</v>
      </c>
    </row>
    <row r="116" spans="2:5">
      <c r="B116" s="233" t="s">
        <v>4053</v>
      </c>
      <c r="C116" s="233" t="s">
        <v>561</v>
      </c>
      <c r="D116" s="335" t="s">
        <v>1217</v>
      </c>
      <c r="E116" s="232">
        <v>3766.2359999999999</v>
      </c>
    </row>
    <row r="117" spans="2:5">
      <c r="B117" s="233" t="s">
        <v>2354</v>
      </c>
      <c r="C117" s="233" t="s">
        <v>562</v>
      </c>
      <c r="D117" s="335" t="s">
        <v>1217</v>
      </c>
      <c r="E117" s="232">
        <v>3733.8710000000001</v>
      </c>
    </row>
    <row r="118" spans="2:5">
      <c r="B118" s="233" t="s">
        <v>4054</v>
      </c>
      <c r="C118" s="233" t="s">
        <v>564</v>
      </c>
      <c r="D118" s="335" t="s">
        <v>1217</v>
      </c>
      <c r="E118" s="232">
        <v>3678.998</v>
      </c>
    </row>
    <row r="119" spans="2:5">
      <c r="B119" s="233" t="s">
        <v>3882</v>
      </c>
      <c r="C119" s="233" t="s">
        <v>1144</v>
      </c>
      <c r="D119" s="335" t="s">
        <v>1217</v>
      </c>
      <c r="E119" s="232">
        <v>3677.7856000000002</v>
      </c>
    </row>
    <row r="120" spans="2:5">
      <c r="B120" s="233" t="s">
        <v>3883</v>
      </c>
      <c r="C120" s="233" t="s">
        <v>1202</v>
      </c>
      <c r="D120" s="335" t="s">
        <v>1217</v>
      </c>
      <c r="E120" s="232">
        <v>3675.4174199999998</v>
      </c>
    </row>
    <row r="121" spans="2:5">
      <c r="B121" s="233" t="s">
        <v>1608</v>
      </c>
      <c r="C121" s="233" t="s">
        <v>1200</v>
      </c>
      <c r="D121" s="335" t="s">
        <v>1217</v>
      </c>
      <c r="E121" s="232">
        <v>3574.9663799999998</v>
      </c>
    </row>
    <row r="122" spans="2:5">
      <c r="B122" s="233" t="s">
        <v>2585</v>
      </c>
      <c r="C122" s="233" t="s">
        <v>565</v>
      </c>
      <c r="D122" s="335" t="s">
        <v>1217</v>
      </c>
      <c r="E122" s="232">
        <v>3564</v>
      </c>
    </row>
    <row r="123" spans="2:5">
      <c r="B123" s="233" t="s">
        <v>3907</v>
      </c>
      <c r="C123" s="233" t="s">
        <v>566</v>
      </c>
      <c r="D123" s="335" t="s">
        <v>1217</v>
      </c>
      <c r="E123" s="232">
        <v>3537.8420000000001</v>
      </c>
    </row>
    <row r="124" spans="2:5">
      <c r="B124" s="233" t="s">
        <v>296</v>
      </c>
      <c r="C124" s="233" t="s">
        <v>568</v>
      </c>
      <c r="D124" s="335" t="s">
        <v>1217</v>
      </c>
      <c r="E124" s="232">
        <v>3493.7539999999999</v>
      </c>
    </row>
    <row r="125" spans="2:5">
      <c r="B125" s="233" t="s">
        <v>2148</v>
      </c>
      <c r="C125" s="233" t="s">
        <v>859</v>
      </c>
      <c r="D125" s="335" t="s">
        <v>1217</v>
      </c>
      <c r="E125" s="232">
        <v>3463.31414</v>
      </c>
    </row>
    <row r="126" spans="2:5">
      <c r="B126" s="233" t="s">
        <v>3884</v>
      </c>
      <c r="C126" s="233" t="s">
        <v>1212</v>
      </c>
      <c r="D126" s="335" t="s">
        <v>1217</v>
      </c>
      <c r="E126" s="232">
        <v>3441.8176599999997</v>
      </c>
    </row>
    <row r="127" spans="2:5">
      <c r="B127" s="233" t="s">
        <v>1762</v>
      </c>
      <c r="C127" s="233" t="s">
        <v>570</v>
      </c>
      <c r="D127" s="335" t="s">
        <v>1217</v>
      </c>
      <c r="E127" s="232">
        <v>3407.7579999999998</v>
      </c>
    </row>
    <row r="128" spans="2:5">
      <c r="B128" s="233" t="s">
        <v>3885</v>
      </c>
      <c r="C128" s="233" t="s">
        <v>995</v>
      </c>
      <c r="D128" s="335" t="s">
        <v>1217</v>
      </c>
      <c r="E128" s="232">
        <v>3356.5932499999999</v>
      </c>
    </row>
    <row r="129" spans="2:5">
      <c r="B129" s="233" t="s">
        <v>1619</v>
      </c>
      <c r="C129" s="233" t="s">
        <v>571</v>
      </c>
      <c r="D129" s="335" t="s">
        <v>1217</v>
      </c>
      <c r="E129" s="232">
        <v>3354.6280000000002</v>
      </c>
    </row>
    <row r="130" spans="2:5">
      <c r="B130" s="233" t="s">
        <v>3974</v>
      </c>
      <c r="C130" s="233" t="s">
        <v>573</v>
      </c>
      <c r="D130" s="335" t="s">
        <v>1217</v>
      </c>
      <c r="E130" s="232">
        <v>3342.9</v>
      </c>
    </row>
    <row r="131" spans="2:5">
      <c r="B131" s="233" t="s">
        <v>1745</v>
      </c>
      <c r="C131" s="233" t="s">
        <v>575</v>
      </c>
      <c r="D131" s="335" t="s">
        <v>1217</v>
      </c>
      <c r="E131" s="232">
        <v>3323.9540000000002</v>
      </c>
    </row>
    <row r="132" spans="2:5">
      <c r="B132" s="233" t="s">
        <v>4055</v>
      </c>
      <c r="C132" s="233" t="s">
        <v>577</v>
      </c>
      <c r="D132" s="335" t="s">
        <v>1217</v>
      </c>
      <c r="E132" s="232">
        <v>3191.5</v>
      </c>
    </row>
    <row r="133" spans="2:5">
      <c r="B133" s="233" t="s">
        <v>2917</v>
      </c>
      <c r="C133" s="233" t="s">
        <v>579</v>
      </c>
      <c r="D133" s="335" t="s">
        <v>1217</v>
      </c>
      <c r="E133" s="232">
        <v>3184.7015800000004</v>
      </c>
    </row>
    <row r="134" spans="2:5">
      <c r="B134" s="233" t="s">
        <v>3980</v>
      </c>
      <c r="C134" s="233" t="s">
        <v>581</v>
      </c>
      <c r="D134" s="335" t="s">
        <v>1217</v>
      </c>
      <c r="E134" s="232">
        <v>3184.1680000000001</v>
      </c>
    </row>
    <row r="135" spans="2:5">
      <c r="B135" s="233" t="s">
        <v>288</v>
      </c>
      <c r="C135" s="233" t="s">
        <v>583</v>
      </c>
      <c r="D135" s="335" t="s">
        <v>1217</v>
      </c>
      <c r="E135" s="232">
        <v>3128.5040000000004</v>
      </c>
    </row>
    <row r="136" spans="2:5">
      <c r="B136" s="233" t="s">
        <v>2160</v>
      </c>
      <c r="C136" s="233" t="s">
        <v>608</v>
      </c>
      <c r="D136" s="335" t="s">
        <v>1217</v>
      </c>
      <c r="E136" s="232">
        <v>3126.8763600000002</v>
      </c>
    </row>
    <row r="137" spans="2:5">
      <c r="B137" s="233" t="s">
        <v>4056</v>
      </c>
      <c r="C137" s="233" t="s">
        <v>585</v>
      </c>
      <c r="D137" s="335" t="s">
        <v>1217</v>
      </c>
      <c r="E137" s="232">
        <v>3107.598</v>
      </c>
    </row>
    <row r="138" spans="2:5">
      <c r="B138" s="233" t="s">
        <v>284</v>
      </c>
      <c r="C138" s="233" t="s">
        <v>611</v>
      </c>
      <c r="D138" s="335" t="s">
        <v>1217</v>
      </c>
      <c r="E138" s="232">
        <v>3003.23963</v>
      </c>
    </row>
    <row r="139" spans="2:5">
      <c r="B139" s="233" t="s">
        <v>3968</v>
      </c>
      <c r="C139" s="233" t="s">
        <v>586</v>
      </c>
      <c r="D139" s="335" t="s">
        <v>1217</v>
      </c>
      <c r="E139" s="232">
        <v>2976.9079999999999</v>
      </c>
    </row>
    <row r="140" spans="2:5">
      <c r="B140" s="233" t="s">
        <v>2677</v>
      </c>
      <c r="C140" s="233" t="s">
        <v>588</v>
      </c>
      <c r="D140" s="335" t="s">
        <v>1217</v>
      </c>
      <c r="E140" s="232">
        <v>2966.0430000000001</v>
      </c>
    </row>
    <row r="141" spans="2:5">
      <c r="B141" s="233" t="s">
        <v>3886</v>
      </c>
      <c r="C141" s="233" t="s">
        <v>917</v>
      </c>
      <c r="D141" s="335" t="s">
        <v>1217</v>
      </c>
      <c r="E141" s="232">
        <v>2951.7534999999998</v>
      </c>
    </row>
    <row r="142" spans="2:5">
      <c r="B142" s="233" t="s">
        <v>291</v>
      </c>
      <c r="C142" s="233" t="s">
        <v>590</v>
      </c>
      <c r="D142" s="335" t="s">
        <v>1217</v>
      </c>
      <c r="E142" s="232">
        <v>2930.2280000000001</v>
      </c>
    </row>
    <row r="143" spans="2:5">
      <c r="B143" s="233" t="s">
        <v>294</v>
      </c>
      <c r="C143" s="233" t="s">
        <v>592</v>
      </c>
      <c r="D143" s="335" t="s">
        <v>1217</v>
      </c>
      <c r="E143" s="232">
        <v>2890.2553699999999</v>
      </c>
    </row>
    <row r="144" spans="2:5">
      <c r="B144" s="233" t="s">
        <v>2649</v>
      </c>
      <c r="C144" s="233" t="s">
        <v>594</v>
      </c>
      <c r="D144" s="335" t="s">
        <v>1217</v>
      </c>
      <c r="E144" s="232">
        <v>2886.1</v>
      </c>
    </row>
    <row r="145" spans="2:5">
      <c r="B145" s="233" t="s">
        <v>2699</v>
      </c>
      <c r="C145" s="233" t="s">
        <v>596</v>
      </c>
      <c r="D145" s="335" t="s">
        <v>1217</v>
      </c>
      <c r="E145" s="232">
        <v>2883.41</v>
      </c>
    </row>
    <row r="146" spans="2:5">
      <c r="B146" s="233" t="s">
        <v>4057</v>
      </c>
      <c r="C146" s="233" t="s">
        <v>597</v>
      </c>
      <c r="D146" s="335" t="s">
        <v>1217</v>
      </c>
      <c r="E146" s="232">
        <v>2873.6019999999999</v>
      </c>
    </row>
    <row r="147" spans="2:5">
      <c r="B147" s="233" t="s">
        <v>4033</v>
      </c>
      <c r="C147" s="233" t="s">
        <v>598</v>
      </c>
      <c r="D147" s="335" t="s">
        <v>1217</v>
      </c>
      <c r="E147" s="232">
        <v>2856.6069400000001</v>
      </c>
    </row>
    <row r="148" spans="2:5">
      <c r="B148" s="233" t="s">
        <v>1930</v>
      </c>
      <c r="C148" s="233" t="s">
        <v>600</v>
      </c>
      <c r="D148" s="335" t="s">
        <v>1217</v>
      </c>
      <c r="E148" s="232">
        <v>2838.6310000000003</v>
      </c>
    </row>
    <row r="149" spans="2:5">
      <c r="B149" s="233" t="s">
        <v>4020</v>
      </c>
      <c r="C149" s="233" t="s">
        <v>602</v>
      </c>
      <c r="D149" s="335" t="s">
        <v>1217</v>
      </c>
      <c r="E149" s="232">
        <v>2830.02</v>
      </c>
    </row>
    <row r="150" spans="2:5">
      <c r="B150" s="233" t="s">
        <v>2254</v>
      </c>
      <c r="C150" s="233" t="s">
        <v>604</v>
      </c>
      <c r="D150" s="335" t="s">
        <v>1217</v>
      </c>
      <c r="E150" s="232">
        <v>2826.3854799999999</v>
      </c>
    </row>
    <row r="151" spans="2:5">
      <c r="B151" s="233" t="s">
        <v>1743</v>
      </c>
      <c r="C151" s="233" t="s">
        <v>605</v>
      </c>
      <c r="D151" s="335" t="s">
        <v>1217</v>
      </c>
      <c r="E151" s="232">
        <v>2805.9139599999999</v>
      </c>
    </row>
    <row r="152" spans="2:5">
      <c r="B152" s="233" t="s">
        <v>2160</v>
      </c>
      <c r="C152" s="233" t="s">
        <v>607</v>
      </c>
      <c r="D152" s="335" t="s">
        <v>1217</v>
      </c>
      <c r="E152" s="232">
        <v>2789.59</v>
      </c>
    </row>
    <row r="153" spans="2:5">
      <c r="B153" s="233" t="s">
        <v>2368</v>
      </c>
      <c r="C153" s="233" t="s">
        <v>609</v>
      </c>
      <c r="D153" s="335" t="s">
        <v>1217</v>
      </c>
      <c r="E153" s="232">
        <v>2776</v>
      </c>
    </row>
    <row r="154" spans="2:5">
      <c r="B154" s="233" t="s">
        <v>284</v>
      </c>
      <c r="C154" s="233" t="s">
        <v>610</v>
      </c>
      <c r="D154" s="335" t="s">
        <v>1217</v>
      </c>
      <c r="E154" s="232">
        <v>2722.8209999999999</v>
      </c>
    </row>
    <row r="155" spans="2:5">
      <c r="B155" s="233" t="s">
        <v>3954</v>
      </c>
      <c r="C155" s="233" t="s">
        <v>612</v>
      </c>
      <c r="D155" s="335" t="s">
        <v>1217</v>
      </c>
      <c r="E155" s="232">
        <v>2718.9140000000002</v>
      </c>
    </row>
    <row r="156" spans="2:5">
      <c r="B156" s="233" t="s">
        <v>3254</v>
      </c>
      <c r="C156" s="233" t="s">
        <v>1080</v>
      </c>
      <c r="D156" s="335" t="s">
        <v>1217</v>
      </c>
      <c r="E156" s="232">
        <v>2675.2097899999999</v>
      </c>
    </row>
    <row r="157" spans="2:5">
      <c r="B157" s="233" t="s">
        <v>2145</v>
      </c>
      <c r="C157" s="233" t="s">
        <v>614</v>
      </c>
      <c r="D157" s="335" t="s">
        <v>1217</v>
      </c>
      <c r="E157" s="232">
        <v>2660.8681699999997</v>
      </c>
    </row>
    <row r="158" spans="2:5">
      <c r="B158" s="233" t="s">
        <v>2245</v>
      </c>
      <c r="C158" s="233" t="s">
        <v>616</v>
      </c>
      <c r="D158" s="335" t="s">
        <v>1217</v>
      </c>
      <c r="E158" s="232">
        <v>2616.886</v>
      </c>
    </row>
    <row r="159" spans="2:5">
      <c r="B159" s="233" t="s">
        <v>2331</v>
      </c>
      <c r="C159" s="233" t="s">
        <v>618</v>
      </c>
      <c r="D159" s="335" t="s">
        <v>1217</v>
      </c>
      <c r="E159" s="232">
        <v>2592.0439999999999</v>
      </c>
    </row>
    <row r="160" spans="2:5">
      <c r="B160" s="233" t="s">
        <v>4058</v>
      </c>
      <c r="C160" s="233" t="s">
        <v>620</v>
      </c>
      <c r="D160" s="335" t="s">
        <v>1217</v>
      </c>
      <c r="E160" s="232">
        <v>2587.0809999999997</v>
      </c>
    </row>
    <row r="161" spans="2:5">
      <c r="B161" s="233" t="s">
        <v>444</v>
      </c>
      <c r="C161" s="233" t="s">
        <v>621</v>
      </c>
      <c r="D161" s="335" t="s">
        <v>1217</v>
      </c>
      <c r="E161" s="232">
        <v>2560.473</v>
      </c>
    </row>
    <row r="162" spans="2:5">
      <c r="B162" s="233" t="s">
        <v>3979</v>
      </c>
      <c r="C162" s="233" t="s">
        <v>623</v>
      </c>
      <c r="D162" s="335" t="s">
        <v>1217</v>
      </c>
      <c r="E162" s="232">
        <v>2547.663</v>
      </c>
    </row>
    <row r="163" spans="2:5">
      <c r="B163" s="233" t="s">
        <v>448</v>
      </c>
      <c r="C163" s="233" t="s">
        <v>625</v>
      </c>
      <c r="D163" s="335" t="s">
        <v>1217</v>
      </c>
      <c r="E163" s="232">
        <v>2535.8049999999998</v>
      </c>
    </row>
    <row r="164" spans="2:5">
      <c r="B164" s="233" t="s">
        <v>2521</v>
      </c>
      <c r="C164" s="233" t="s">
        <v>627</v>
      </c>
      <c r="D164" s="335" t="s">
        <v>1217</v>
      </c>
      <c r="E164" s="232">
        <v>2533.482</v>
      </c>
    </row>
    <row r="165" spans="2:5">
      <c r="B165" s="233" t="s">
        <v>3901</v>
      </c>
      <c r="C165" s="233" t="s">
        <v>629</v>
      </c>
      <c r="D165" s="335" t="s">
        <v>1217</v>
      </c>
      <c r="E165" s="232">
        <v>2531.259</v>
      </c>
    </row>
    <row r="166" spans="2:5">
      <c r="B166" s="233" t="s">
        <v>3944</v>
      </c>
      <c r="C166" s="233" t="s">
        <v>631</v>
      </c>
      <c r="D166" s="335" t="s">
        <v>1217</v>
      </c>
      <c r="E166" s="232">
        <v>2522.6149300000002</v>
      </c>
    </row>
    <row r="167" spans="2:5">
      <c r="B167" s="233" t="s">
        <v>3887</v>
      </c>
      <c r="C167" s="233" t="s">
        <v>1176</v>
      </c>
      <c r="D167" s="335" t="s">
        <v>1217</v>
      </c>
      <c r="E167" s="232">
        <v>2518.8698800000002</v>
      </c>
    </row>
    <row r="168" spans="2:5">
      <c r="B168" s="233" t="s">
        <v>3849</v>
      </c>
      <c r="C168" s="233" t="s">
        <v>633</v>
      </c>
      <c r="D168" s="335" t="s">
        <v>1217</v>
      </c>
      <c r="E168" s="232">
        <v>2501.9110500000002</v>
      </c>
    </row>
    <row r="169" spans="2:5">
      <c r="B169" s="233" t="s">
        <v>3905</v>
      </c>
      <c r="C169" s="233" t="s">
        <v>635</v>
      </c>
      <c r="D169" s="335" t="s">
        <v>1217</v>
      </c>
      <c r="E169" s="232">
        <v>2497</v>
      </c>
    </row>
    <row r="170" spans="2:5">
      <c r="B170" s="233" t="s">
        <v>2334</v>
      </c>
      <c r="C170" s="233" t="s">
        <v>501</v>
      </c>
      <c r="D170" s="335" t="s">
        <v>1217</v>
      </c>
      <c r="E170" s="232">
        <v>2480.7834300000004</v>
      </c>
    </row>
    <row r="171" spans="2:5">
      <c r="B171" s="233" t="s">
        <v>1531</v>
      </c>
      <c r="C171" s="233" t="s">
        <v>637</v>
      </c>
      <c r="D171" s="335" t="s">
        <v>1217</v>
      </c>
      <c r="E171" s="232">
        <v>2474.674</v>
      </c>
    </row>
    <row r="172" spans="2:5">
      <c r="B172" s="233" t="s">
        <v>464</v>
      </c>
      <c r="C172" s="233" t="s">
        <v>638</v>
      </c>
      <c r="D172" s="335" t="s">
        <v>1217</v>
      </c>
      <c r="E172" s="232">
        <v>2471.1</v>
      </c>
    </row>
    <row r="173" spans="2:5">
      <c r="B173" s="233" t="s">
        <v>1717</v>
      </c>
      <c r="C173" s="233" t="s">
        <v>3813</v>
      </c>
      <c r="D173" s="335" t="s">
        <v>1217</v>
      </c>
      <c r="E173" s="232">
        <v>2469.4558099999999</v>
      </c>
    </row>
    <row r="174" spans="2:5">
      <c r="B174" s="233" t="s">
        <v>3888</v>
      </c>
      <c r="C174" s="233" t="s">
        <v>1105</v>
      </c>
      <c r="D174" s="335" t="s">
        <v>1217</v>
      </c>
      <c r="E174" s="232">
        <v>2468.7229699999998</v>
      </c>
    </row>
    <row r="175" spans="2:5">
      <c r="B175" s="233" t="s">
        <v>471</v>
      </c>
      <c r="C175" s="233" t="s">
        <v>640</v>
      </c>
      <c r="D175" s="335" t="s">
        <v>1217</v>
      </c>
      <c r="E175" s="232">
        <v>2459.5160000000001</v>
      </c>
    </row>
    <row r="176" spans="2:5">
      <c r="B176" s="233" t="s">
        <v>3889</v>
      </c>
      <c r="C176" s="233" t="s">
        <v>3814</v>
      </c>
      <c r="D176" s="335" t="s">
        <v>1217</v>
      </c>
      <c r="E176" s="232">
        <v>2418.9471600000002</v>
      </c>
    </row>
    <row r="177" spans="2:5">
      <c r="B177" s="233" t="s">
        <v>307</v>
      </c>
      <c r="C177" s="233" t="s">
        <v>642</v>
      </c>
      <c r="D177" s="335" t="s">
        <v>1217</v>
      </c>
      <c r="E177" s="232">
        <v>2383.3759999999997</v>
      </c>
    </row>
    <row r="178" spans="2:5">
      <c r="B178" s="233" t="s">
        <v>290</v>
      </c>
      <c r="C178" s="233" t="s">
        <v>644</v>
      </c>
      <c r="D178" s="335" t="s">
        <v>1217</v>
      </c>
      <c r="E178" s="232">
        <v>2274.1959999999999</v>
      </c>
    </row>
    <row r="179" spans="2:5">
      <c r="B179" s="233" t="s">
        <v>4026</v>
      </c>
      <c r="C179" s="233" t="s">
        <v>646</v>
      </c>
      <c r="D179" s="335" t="s">
        <v>1217</v>
      </c>
      <c r="E179" s="232">
        <v>2265.08</v>
      </c>
    </row>
    <row r="180" spans="2:5">
      <c r="B180" s="233" t="s">
        <v>2833</v>
      </c>
      <c r="C180" s="233" t="s">
        <v>648</v>
      </c>
      <c r="D180" s="335" t="s">
        <v>1217</v>
      </c>
      <c r="E180" s="232">
        <v>2249.8050000000003</v>
      </c>
    </row>
    <row r="181" spans="2:5">
      <c r="B181" s="233" t="s">
        <v>3890</v>
      </c>
      <c r="C181" s="233" t="s">
        <v>3815</v>
      </c>
      <c r="D181" s="335" t="s">
        <v>1217</v>
      </c>
      <c r="E181" s="232">
        <v>2215.0643100000007</v>
      </c>
    </row>
    <row r="182" spans="2:5">
      <c r="B182" s="233" t="s">
        <v>1598</v>
      </c>
      <c r="C182" s="233" t="s">
        <v>3816</v>
      </c>
      <c r="D182" s="335" t="s">
        <v>1217</v>
      </c>
      <c r="E182" s="232">
        <v>2157.4943800000001</v>
      </c>
    </row>
    <row r="183" spans="2:5">
      <c r="B183" s="233" t="s">
        <v>4039</v>
      </c>
      <c r="C183" s="233" t="s">
        <v>650</v>
      </c>
      <c r="D183" s="335" t="s">
        <v>1217</v>
      </c>
      <c r="E183" s="232">
        <v>2155.5104200000001</v>
      </c>
    </row>
    <row r="184" spans="2:5">
      <c r="B184" s="233" t="s">
        <v>3978</v>
      </c>
      <c r="C184" s="233" t="s">
        <v>652</v>
      </c>
      <c r="D184" s="335" t="s">
        <v>1217</v>
      </c>
      <c r="E184" s="232">
        <v>2064.0913</v>
      </c>
    </row>
    <row r="185" spans="2:5">
      <c r="B185" s="233" t="s">
        <v>4059</v>
      </c>
      <c r="C185" s="233" t="s">
        <v>654</v>
      </c>
      <c r="D185" s="335" t="s">
        <v>1217</v>
      </c>
      <c r="E185" s="232">
        <v>1981.5519999999999</v>
      </c>
    </row>
    <row r="186" spans="2:5">
      <c r="B186" s="233" t="s">
        <v>4060</v>
      </c>
      <c r="C186" s="233" t="s">
        <v>655</v>
      </c>
      <c r="D186" s="335" t="s">
        <v>1217</v>
      </c>
      <c r="E186" s="232">
        <v>1970.8389999999999</v>
      </c>
    </row>
    <row r="187" spans="2:5">
      <c r="B187" s="233" t="s">
        <v>3851</v>
      </c>
      <c r="C187" s="233" t="s">
        <v>656</v>
      </c>
      <c r="D187" s="335" t="s">
        <v>1217</v>
      </c>
      <c r="E187" s="232">
        <v>1966.6978599999998</v>
      </c>
    </row>
    <row r="188" spans="2:5">
      <c r="B188" s="233" t="s">
        <v>4061</v>
      </c>
      <c r="C188" s="233" t="s">
        <v>658</v>
      </c>
      <c r="D188" s="335" t="s">
        <v>1217</v>
      </c>
      <c r="E188" s="232">
        <v>1966.211</v>
      </c>
    </row>
    <row r="189" spans="2:5">
      <c r="B189" s="233" t="s">
        <v>4062</v>
      </c>
      <c r="C189" s="233" t="s">
        <v>659</v>
      </c>
      <c r="D189" s="335" t="s">
        <v>1217</v>
      </c>
      <c r="E189" s="232">
        <v>1953.43</v>
      </c>
    </row>
    <row r="190" spans="2:5">
      <c r="B190" s="233" t="s">
        <v>4063</v>
      </c>
      <c r="C190" s="233" t="s">
        <v>660</v>
      </c>
      <c r="D190" s="335" t="s">
        <v>1217</v>
      </c>
      <c r="E190" s="232">
        <v>1940.08923</v>
      </c>
    </row>
    <row r="191" spans="2:5">
      <c r="B191" s="233" t="s">
        <v>4064</v>
      </c>
      <c r="C191" s="233" t="s">
        <v>661</v>
      </c>
      <c r="D191" s="335" t="s">
        <v>1217</v>
      </c>
      <c r="E191" s="232">
        <v>1929.1369999999999</v>
      </c>
    </row>
    <row r="192" spans="2:5">
      <c r="B192" s="233" t="s">
        <v>3986</v>
      </c>
      <c r="C192" s="233" t="s">
        <v>662</v>
      </c>
      <c r="D192" s="335" t="s">
        <v>1217</v>
      </c>
      <c r="E192" s="232">
        <v>1904.8700000000001</v>
      </c>
    </row>
    <row r="193" spans="2:5">
      <c r="B193" s="233" t="s">
        <v>2006</v>
      </c>
      <c r="C193" s="233" t="s">
        <v>664</v>
      </c>
      <c r="D193" s="335" t="s">
        <v>1217</v>
      </c>
      <c r="E193" s="232">
        <v>1902.29</v>
      </c>
    </row>
    <row r="194" spans="2:5">
      <c r="B194" s="233" t="s">
        <v>296</v>
      </c>
      <c r="C194" s="233" t="s">
        <v>569</v>
      </c>
      <c r="D194" s="335" t="s">
        <v>1217</v>
      </c>
      <c r="E194" s="232">
        <v>1857.2919899999997</v>
      </c>
    </row>
    <row r="195" spans="2:5">
      <c r="B195" s="233" t="s">
        <v>3891</v>
      </c>
      <c r="C195" s="233" t="s">
        <v>3817</v>
      </c>
      <c r="D195" s="335" t="s">
        <v>1217</v>
      </c>
      <c r="E195" s="232">
        <v>1845.12219</v>
      </c>
    </row>
    <row r="196" spans="2:5">
      <c r="B196" s="233" t="s">
        <v>3856</v>
      </c>
      <c r="C196" s="233" t="s">
        <v>665</v>
      </c>
      <c r="D196" s="335" t="s">
        <v>1217</v>
      </c>
      <c r="E196" s="232">
        <v>1833.7581100000002</v>
      </c>
    </row>
    <row r="197" spans="2:5">
      <c r="B197" s="233" t="s">
        <v>305</v>
      </c>
      <c r="C197" s="233" t="s">
        <v>514</v>
      </c>
      <c r="D197" s="335" t="s">
        <v>1217</v>
      </c>
      <c r="E197" s="232">
        <v>1816.9575000000002</v>
      </c>
    </row>
    <row r="198" spans="2:5">
      <c r="B198" s="233" t="s">
        <v>2374</v>
      </c>
      <c r="C198" s="233" t="s">
        <v>667</v>
      </c>
      <c r="D198" s="335" t="s">
        <v>1217</v>
      </c>
      <c r="E198" s="232">
        <v>1816.65</v>
      </c>
    </row>
    <row r="199" spans="2:5">
      <c r="B199" s="233" t="s">
        <v>3866</v>
      </c>
      <c r="C199" s="233" t="s">
        <v>669</v>
      </c>
      <c r="D199" s="335" t="s">
        <v>1217</v>
      </c>
      <c r="E199" s="232">
        <v>1816</v>
      </c>
    </row>
    <row r="200" spans="2:5">
      <c r="B200" s="233" t="s">
        <v>4065</v>
      </c>
      <c r="C200" s="233" t="s">
        <v>671</v>
      </c>
      <c r="D200" s="335" t="s">
        <v>1217</v>
      </c>
      <c r="E200" s="232">
        <v>1800</v>
      </c>
    </row>
    <row r="201" spans="2:5">
      <c r="B201" s="233" t="s">
        <v>3903</v>
      </c>
      <c r="C201" s="233" t="s">
        <v>672</v>
      </c>
      <c r="D201" s="335" t="s">
        <v>1217</v>
      </c>
      <c r="E201" s="232">
        <v>1793.6951099999999</v>
      </c>
    </row>
    <row r="202" spans="2:5">
      <c r="B202" s="233" t="s">
        <v>4066</v>
      </c>
      <c r="C202" s="233" t="s">
        <v>674</v>
      </c>
      <c r="D202" s="335" t="s">
        <v>1217</v>
      </c>
      <c r="E202" s="232">
        <v>1778</v>
      </c>
    </row>
    <row r="203" spans="2:5">
      <c r="B203" s="233" t="s">
        <v>3892</v>
      </c>
      <c r="C203" s="233" t="s">
        <v>696</v>
      </c>
      <c r="D203" s="335" t="s">
        <v>1217</v>
      </c>
      <c r="E203" s="232">
        <v>1764.68</v>
      </c>
    </row>
    <row r="204" spans="2:5">
      <c r="B204" s="233" t="s">
        <v>3893</v>
      </c>
      <c r="C204" s="233" t="s">
        <v>3818</v>
      </c>
      <c r="D204" s="335" t="s">
        <v>1217</v>
      </c>
      <c r="E204" s="232">
        <v>1750.02457</v>
      </c>
    </row>
    <row r="205" spans="2:5">
      <c r="B205" s="233" t="s">
        <v>4067</v>
      </c>
      <c r="C205" s="233" t="s">
        <v>675</v>
      </c>
      <c r="D205" s="335" t="s">
        <v>1217</v>
      </c>
      <c r="E205" s="232">
        <v>1748.51</v>
      </c>
    </row>
    <row r="206" spans="2:5">
      <c r="B206" s="233" t="s">
        <v>3894</v>
      </c>
      <c r="C206" s="233" t="s">
        <v>985</v>
      </c>
      <c r="D206" s="335" t="s">
        <v>1217</v>
      </c>
      <c r="E206" s="232">
        <v>1748.10879</v>
      </c>
    </row>
    <row r="207" spans="2:5">
      <c r="B207" s="233" t="s">
        <v>1378</v>
      </c>
      <c r="C207" s="233" t="s">
        <v>677</v>
      </c>
      <c r="D207" s="335" t="s">
        <v>1217</v>
      </c>
      <c r="E207" s="232">
        <v>1736.056</v>
      </c>
    </row>
    <row r="208" spans="2:5">
      <c r="B208" s="233" t="s">
        <v>4013</v>
      </c>
      <c r="C208" s="233" t="s">
        <v>676</v>
      </c>
      <c r="D208" s="335" t="s">
        <v>1217</v>
      </c>
      <c r="E208" s="232">
        <v>1735.62</v>
      </c>
    </row>
    <row r="209" spans="2:5">
      <c r="B209" s="233" t="s">
        <v>3982</v>
      </c>
      <c r="C209" s="233" t="s">
        <v>679</v>
      </c>
      <c r="D209" s="335" t="s">
        <v>1217</v>
      </c>
      <c r="E209" s="232">
        <v>1734.0260000000001</v>
      </c>
    </row>
    <row r="210" spans="2:5">
      <c r="B210" s="233" t="s">
        <v>4035</v>
      </c>
      <c r="C210" s="233" t="s">
        <v>681</v>
      </c>
      <c r="D210" s="335" t="s">
        <v>1217</v>
      </c>
      <c r="E210" s="232">
        <v>1730.048</v>
      </c>
    </row>
    <row r="211" spans="2:5">
      <c r="B211" s="233" t="s">
        <v>3895</v>
      </c>
      <c r="C211" s="233" t="s">
        <v>3819</v>
      </c>
      <c r="D211" s="335" t="s">
        <v>1217</v>
      </c>
      <c r="E211" s="232">
        <v>1721.5988400000001</v>
      </c>
    </row>
    <row r="212" spans="2:5">
      <c r="B212" s="233" t="s">
        <v>4024</v>
      </c>
      <c r="C212" s="233" t="s">
        <v>683</v>
      </c>
      <c r="D212" s="335" t="s">
        <v>1217</v>
      </c>
      <c r="E212" s="232">
        <v>1703.5070000000001</v>
      </c>
    </row>
    <row r="213" spans="2:5">
      <c r="B213" s="233" t="s">
        <v>1914</v>
      </c>
      <c r="C213" s="233" t="s">
        <v>685</v>
      </c>
      <c r="D213" s="335" t="s">
        <v>1217</v>
      </c>
      <c r="E213" s="232">
        <v>1699.2619999999999</v>
      </c>
    </row>
    <row r="214" spans="2:5">
      <c r="B214" s="233" t="s">
        <v>2606</v>
      </c>
      <c r="C214" s="233" t="s">
        <v>687</v>
      </c>
      <c r="D214" s="335" t="s">
        <v>1217</v>
      </c>
      <c r="E214" s="232">
        <v>1673.883</v>
      </c>
    </row>
    <row r="215" spans="2:5">
      <c r="B215" s="233" t="s">
        <v>3896</v>
      </c>
      <c r="C215" s="233" t="s">
        <v>3820</v>
      </c>
      <c r="D215" s="335" t="s">
        <v>1217</v>
      </c>
      <c r="E215" s="232">
        <v>1670.59538</v>
      </c>
    </row>
    <row r="216" spans="2:5">
      <c r="B216" s="233" t="s">
        <v>1745</v>
      </c>
      <c r="C216" s="233" t="s">
        <v>576</v>
      </c>
      <c r="D216" s="335" t="s">
        <v>1217</v>
      </c>
      <c r="E216" s="232">
        <v>1648.51376</v>
      </c>
    </row>
    <row r="217" spans="2:5">
      <c r="B217" s="233" t="s">
        <v>4068</v>
      </c>
      <c r="C217" s="233" t="s">
        <v>689</v>
      </c>
      <c r="D217" s="335" t="s">
        <v>1217</v>
      </c>
      <c r="E217" s="232">
        <v>1643.1690000000001</v>
      </c>
    </row>
    <row r="218" spans="2:5">
      <c r="B218" s="233" t="s">
        <v>3904</v>
      </c>
      <c r="C218" s="233" t="s">
        <v>690</v>
      </c>
      <c r="D218" s="335" t="s">
        <v>1217</v>
      </c>
      <c r="E218" s="232">
        <v>1622.547</v>
      </c>
    </row>
    <row r="219" spans="2:5">
      <c r="B219" s="233" t="s">
        <v>4018</v>
      </c>
      <c r="C219" s="233" t="s">
        <v>692</v>
      </c>
      <c r="D219" s="335" t="s">
        <v>1217</v>
      </c>
      <c r="E219" s="232">
        <v>1594.761</v>
      </c>
    </row>
    <row r="220" spans="2:5">
      <c r="B220" s="233" t="s">
        <v>308</v>
      </c>
      <c r="C220" s="233" t="s">
        <v>837</v>
      </c>
      <c r="D220" s="335" t="s">
        <v>1217</v>
      </c>
      <c r="E220" s="232">
        <v>1593.5204899999999</v>
      </c>
    </row>
    <row r="221" spans="2:5">
      <c r="B221" s="233" t="s">
        <v>2529</v>
      </c>
      <c r="C221" s="233" t="s">
        <v>1044</v>
      </c>
      <c r="D221" s="335" t="s">
        <v>1217</v>
      </c>
      <c r="E221" s="232">
        <v>1588.07296</v>
      </c>
    </row>
    <row r="222" spans="2:5">
      <c r="B222" s="233" t="s">
        <v>2729</v>
      </c>
      <c r="C222" s="233" t="s">
        <v>694</v>
      </c>
      <c r="D222" s="335" t="s">
        <v>1217</v>
      </c>
      <c r="E222" s="232">
        <v>1584.634</v>
      </c>
    </row>
    <row r="223" spans="2:5">
      <c r="B223" s="233" t="s">
        <v>3892</v>
      </c>
      <c r="C223" s="233" t="s">
        <v>695</v>
      </c>
      <c r="D223" s="335" t="s">
        <v>1217</v>
      </c>
      <c r="E223" s="232">
        <v>1562.3261299999999</v>
      </c>
    </row>
    <row r="224" spans="2:5">
      <c r="B224" s="233" t="s">
        <v>4069</v>
      </c>
      <c r="C224" s="233" t="s">
        <v>697</v>
      </c>
      <c r="D224" s="335" t="s">
        <v>1217</v>
      </c>
      <c r="E224" s="232">
        <v>1541.3989999999999</v>
      </c>
    </row>
    <row r="225" spans="2:5">
      <c r="B225" s="233" t="s">
        <v>4070</v>
      </c>
      <c r="C225" s="233" t="s">
        <v>698</v>
      </c>
      <c r="D225" s="335" t="s">
        <v>1217</v>
      </c>
      <c r="E225" s="232">
        <v>1539.857</v>
      </c>
    </row>
    <row r="226" spans="2:5">
      <c r="B226" s="233" t="s">
        <v>3981</v>
      </c>
      <c r="C226" s="233" t="s">
        <v>699</v>
      </c>
      <c r="D226" s="335" t="s">
        <v>1217</v>
      </c>
      <c r="E226" s="232">
        <v>1535.91</v>
      </c>
    </row>
    <row r="227" spans="2:5">
      <c r="B227" s="233" t="s">
        <v>293</v>
      </c>
      <c r="C227" s="233" t="s">
        <v>3821</v>
      </c>
      <c r="D227" s="335" t="s">
        <v>1217</v>
      </c>
      <c r="E227" s="232">
        <v>1511.3446299999998</v>
      </c>
    </row>
    <row r="228" spans="2:5">
      <c r="B228" s="233" t="s">
        <v>2450</v>
      </c>
      <c r="C228" s="233" t="s">
        <v>702</v>
      </c>
      <c r="D228" s="335" t="s">
        <v>1217</v>
      </c>
      <c r="E228" s="232">
        <v>1494.1879999999999</v>
      </c>
    </row>
    <row r="229" spans="2:5">
      <c r="B229" s="233" t="s">
        <v>1223</v>
      </c>
      <c r="C229" s="233" t="s">
        <v>701</v>
      </c>
      <c r="D229" s="335" t="s">
        <v>1217</v>
      </c>
      <c r="E229" s="232">
        <v>1494.0239999999999</v>
      </c>
    </row>
    <row r="230" spans="2:5">
      <c r="B230" s="233" t="s">
        <v>4014</v>
      </c>
      <c r="C230" s="233" t="s">
        <v>705</v>
      </c>
      <c r="D230" s="335" t="s">
        <v>1217</v>
      </c>
      <c r="E230" s="232">
        <v>1480.9849999999999</v>
      </c>
    </row>
    <row r="231" spans="2:5">
      <c r="B231" s="233" t="s">
        <v>3847</v>
      </c>
      <c r="C231" s="233" t="s">
        <v>707</v>
      </c>
      <c r="D231" s="335" t="s">
        <v>1217</v>
      </c>
      <c r="E231" s="232">
        <v>1475.569</v>
      </c>
    </row>
    <row r="232" spans="2:5">
      <c r="B232" s="233" t="s">
        <v>4071</v>
      </c>
      <c r="C232" s="233" t="s">
        <v>709</v>
      </c>
      <c r="D232" s="335" t="s">
        <v>1217</v>
      </c>
      <c r="E232" s="232">
        <v>1475</v>
      </c>
    </row>
    <row r="233" spans="2:5">
      <c r="B233" s="233" t="s">
        <v>3912</v>
      </c>
      <c r="C233" s="233" t="s">
        <v>710</v>
      </c>
      <c r="D233" s="335" t="s">
        <v>1217</v>
      </c>
      <c r="E233" s="232">
        <v>1469.615</v>
      </c>
    </row>
    <row r="234" spans="2:5">
      <c r="B234" s="233" t="s">
        <v>1811</v>
      </c>
      <c r="C234" s="233" t="s">
        <v>712</v>
      </c>
      <c r="D234" s="335" t="s">
        <v>1217</v>
      </c>
      <c r="E234" s="232">
        <v>1464.394</v>
      </c>
    </row>
    <row r="235" spans="2:5">
      <c r="B235" s="233" t="s">
        <v>3897</v>
      </c>
      <c r="C235" s="233" t="s">
        <v>999</v>
      </c>
      <c r="D235" s="335" t="s">
        <v>1217</v>
      </c>
      <c r="E235" s="232">
        <v>1403.82017</v>
      </c>
    </row>
    <row r="236" spans="2:5">
      <c r="B236" s="233" t="s">
        <v>4004</v>
      </c>
      <c r="C236" s="233" t="s">
        <v>714</v>
      </c>
      <c r="D236" s="335" t="s">
        <v>1217</v>
      </c>
      <c r="E236" s="232">
        <v>1393.365</v>
      </c>
    </row>
    <row r="237" spans="2:5">
      <c r="B237" s="233" t="s">
        <v>4072</v>
      </c>
      <c r="C237" s="233" t="s">
        <v>716</v>
      </c>
      <c r="D237" s="335" t="s">
        <v>1217</v>
      </c>
      <c r="E237" s="232">
        <v>1387</v>
      </c>
    </row>
    <row r="238" spans="2:5">
      <c r="B238" s="233" t="s">
        <v>4032</v>
      </c>
      <c r="C238" s="233" t="s">
        <v>717</v>
      </c>
      <c r="D238" s="335" t="s">
        <v>1217</v>
      </c>
      <c r="E238" s="232">
        <v>1375.7629999999999</v>
      </c>
    </row>
    <row r="239" spans="2:5">
      <c r="B239" s="233" t="s">
        <v>3898</v>
      </c>
      <c r="C239" s="233" t="s">
        <v>3822</v>
      </c>
      <c r="D239" s="335" t="s">
        <v>1217</v>
      </c>
      <c r="E239" s="232">
        <v>1367.6131399999999</v>
      </c>
    </row>
    <row r="240" spans="2:5">
      <c r="B240" s="233" t="s">
        <v>2825</v>
      </c>
      <c r="C240" s="233" t="s">
        <v>719</v>
      </c>
      <c r="D240" s="335" t="s">
        <v>1217</v>
      </c>
      <c r="E240" s="232">
        <v>1357.145</v>
      </c>
    </row>
    <row r="241" spans="2:5">
      <c r="B241" s="233" t="s">
        <v>4009</v>
      </c>
      <c r="C241" s="233" t="s">
        <v>720</v>
      </c>
      <c r="D241" s="335" t="s">
        <v>1217</v>
      </c>
      <c r="E241" s="232">
        <v>1355.223</v>
      </c>
    </row>
    <row r="242" spans="2:5">
      <c r="B242" s="233" t="s">
        <v>4073</v>
      </c>
      <c r="C242" s="233" t="s">
        <v>722</v>
      </c>
      <c r="D242" s="335" t="s">
        <v>1217</v>
      </c>
      <c r="E242" s="232">
        <v>1349.848</v>
      </c>
    </row>
    <row r="243" spans="2:5">
      <c r="B243" s="233" t="s">
        <v>3991</v>
      </c>
      <c r="C243" s="233" t="s">
        <v>723</v>
      </c>
      <c r="D243" s="335" t="s">
        <v>1217</v>
      </c>
      <c r="E243" s="232">
        <v>1347.326</v>
      </c>
    </row>
    <row r="244" spans="2:5">
      <c r="B244" s="233" t="s">
        <v>1537</v>
      </c>
      <c r="C244" s="233" t="s">
        <v>483</v>
      </c>
      <c r="D244" s="335" t="s">
        <v>1217</v>
      </c>
      <c r="E244" s="232">
        <v>1343.6120899999999</v>
      </c>
    </row>
    <row r="245" spans="2:5">
      <c r="B245" s="233" t="s">
        <v>4074</v>
      </c>
      <c r="C245" s="233" t="s">
        <v>725</v>
      </c>
      <c r="D245" s="335" t="s">
        <v>1217</v>
      </c>
      <c r="E245" s="232">
        <v>1334.6020000000001</v>
      </c>
    </row>
    <row r="246" spans="2:5">
      <c r="B246" s="233" t="s">
        <v>330</v>
      </c>
      <c r="C246" s="233" t="s">
        <v>519</v>
      </c>
      <c r="D246" s="335" t="s">
        <v>1217</v>
      </c>
      <c r="E246" s="232">
        <v>1331.9742099999999</v>
      </c>
    </row>
    <row r="247" spans="2:5">
      <c r="B247" s="233" t="s">
        <v>3899</v>
      </c>
      <c r="C247" s="233" t="s">
        <v>3823</v>
      </c>
      <c r="D247" s="335" t="s">
        <v>1217</v>
      </c>
      <c r="E247" s="232">
        <v>1327.386</v>
      </c>
    </row>
    <row r="248" spans="2:5">
      <c r="B248" s="233" t="s">
        <v>4075</v>
      </c>
      <c r="C248" s="233" t="s">
        <v>726</v>
      </c>
      <c r="D248" s="335" t="s">
        <v>1217</v>
      </c>
      <c r="E248" s="232">
        <v>1318</v>
      </c>
    </row>
    <row r="249" spans="2:5">
      <c r="B249" s="233" t="s">
        <v>4076</v>
      </c>
      <c r="C249" s="233" t="s">
        <v>727</v>
      </c>
      <c r="D249" s="335" t="s">
        <v>1217</v>
      </c>
      <c r="E249" s="232">
        <v>1306.34602</v>
      </c>
    </row>
    <row r="250" spans="2:5">
      <c r="B250" s="233" t="s">
        <v>2465</v>
      </c>
      <c r="C250" s="233" t="s">
        <v>728</v>
      </c>
      <c r="D250" s="335" t="s">
        <v>1217</v>
      </c>
      <c r="E250" s="232">
        <v>1298.115</v>
      </c>
    </row>
    <row r="251" spans="2:5">
      <c r="B251" s="233" t="s">
        <v>1696</v>
      </c>
      <c r="C251" s="233" t="s">
        <v>729</v>
      </c>
      <c r="D251" s="335" t="s">
        <v>1217</v>
      </c>
      <c r="E251" s="232">
        <v>1297.923</v>
      </c>
    </row>
    <row r="252" spans="2:5">
      <c r="B252" s="233" t="s">
        <v>1912</v>
      </c>
      <c r="C252" s="233" t="s">
        <v>732</v>
      </c>
      <c r="D252" s="335" t="s">
        <v>1217</v>
      </c>
      <c r="E252" s="232">
        <v>1290.0339999999999</v>
      </c>
    </row>
    <row r="253" spans="2:5">
      <c r="B253" s="233" t="s">
        <v>4077</v>
      </c>
      <c r="C253" s="233" t="s">
        <v>734</v>
      </c>
      <c r="D253" s="335" t="s">
        <v>1217</v>
      </c>
      <c r="E253" s="232">
        <v>1287</v>
      </c>
    </row>
    <row r="254" spans="2:5">
      <c r="B254" s="233" t="s">
        <v>1926</v>
      </c>
      <c r="C254" s="233" t="s">
        <v>735</v>
      </c>
      <c r="D254" s="335" t="s">
        <v>1217</v>
      </c>
      <c r="E254" s="232">
        <v>1285.3340000000001</v>
      </c>
    </row>
    <row r="255" spans="2:5">
      <c r="B255" s="233" t="s">
        <v>419</v>
      </c>
      <c r="C255" s="233" t="s">
        <v>737</v>
      </c>
      <c r="D255" s="335" t="s">
        <v>1217</v>
      </c>
      <c r="E255" s="232">
        <v>1284.00316</v>
      </c>
    </row>
    <row r="256" spans="2:5">
      <c r="B256" s="233" t="s">
        <v>3977</v>
      </c>
      <c r="C256" s="233" t="s">
        <v>739</v>
      </c>
      <c r="D256" s="335" t="s">
        <v>1217</v>
      </c>
      <c r="E256" s="232">
        <v>1280.4370000000001</v>
      </c>
    </row>
    <row r="257" spans="2:5">
      <c r="B257" s="233" t="s">
        <v>4078</v>
      </c>
      <c r="C257" s="233" t="s">
        <v>741</v>
      </c>
      <c r="D257" s="335" t="s">
        <v>1217</v>
      </c>
      <c r="E257" s="232">
        <v>1276.588</v>
      </c>
    </row>
    <row r="258" spans="2:5">
      <c r="B258" s="233" t="s">
        <v>352</v>
      </c>
      <c r="C258" s="233" t="s">
        <v>743</v>
      </c>
      <c r="D258" s="335" t="s">
        <v>1217</v>
      </c>
      <c r="E258" s="232">
        <v>1271.47155</v>
      </c>
    </row>
    <row r="259" spans="2:5">
      <c r="B259" s="233" t="s">
        <v>292</v>
      </c>
      <c r="C259" s="233" t="s">
        <v>742</v>
      </c>
      <c r="D259" s="335" t="s">
        <v>1217</v>
      </c>
      <c r="E259" s="232">
        <v>1271.1275899999998</v>
      </c>
    </row>
    <row r="260" spans="2:5">
      <c r="B260" s="233" t="s">
        <v>2107</v>
      </c>
      <c r="C260" s="233" t="s">
        <v>746</v>
      </c>
      <c r="D260" s="335" t="s">
        <v>1217</v>
      </c>
      <c r="E260" s="232">
        <v>1266.9100000000001</v>
      </c>
    </row>
    <row r="261" spans="2:5">
      <c r="B261" s="233" t="s">
        <v>4079</v>
      </c>
      <c r="C261" s="233" t="s">
        <v>748</v>
      </c>
      <c r="D261" s="335" t="s">
        <v>1217</v>
      </c>
      <c r="E261" s="232">
        <v>1250</v>
      </c>
    </row>
    <row r="262" spans="2:5">
      <c r="B262" s="233" t="s">
        <v>3900</v>
      </c>
      <c r="C262" s="233" t="s">
        <v>832</v>
      </c>
      <c r="D262" s="335" t="s">
        <v>1217</v>
      </c>
      <c r="E262" s="232">
        <v>1249.1034500000001</v>
      </c>
    </row>
    <row r="263" spans="2:5">
      <c r="B263" s="233" t="s">
        <v>1723</v>
      </c>
      <c r="C263" s="233" t="s">
        <v>1196</v>
      </c>
      <c r="D263" s="335" t="s">
        <v>1217</v>
      </c>
      <c r="E263" s="232">
        <v>1248.9054500000002</v>
      </c>
    </row>
    <row r="264" spans="2:5">
      <c r="B264" s="233" t="s">
        <v>3880</v>
      </c>
      <c r="C264" s="233" t="s">
        <v>749</v>
      </c>
      <c r="D264" s="335" t="s">
        <v>1217</v>
      </c>
      <c r="E264" s="232">
        <v>1236.422</v>
      </c>
    </row>
    <row r="265" spans="2:5">
      <c r="B265" s="233" t="s">
        <v>3901</v>
      </c>
      <c r="C265" s="233" t="s">
        <v>630</v>
      </c>
      <c r="D265" s="335" t="s">
        <v>1217</v>
      </c>
      <c r="E265" s="232">
        <v>1235.1008900000002</v>
      </c>
    </row>
    <row r="266" spans="2:5">
      <c r="B266" s="233" t="s">
        <v>1793</v>
      </c>
      <c r="C266" s="233" t="s">
        <v>751</v>
      </c>
      <c r="D266" s="335" t="s">
        <v>1217</v>
      </c>
      <c r="E266" s="232">
        <v>1220.19</v>
      </c>
    </row>
    <row r="267" spans="2:5">
      <c r="B267" s="233" t="s">
        <v>2384</v>
      </c>
      <c r="C267" s="233" t="s">
        <v>1035</v>
      </c>
      <c r="D267" s="335" t="s">
        <v>1217</v>
      </c>
      <c r="E267" s="232">
        <v>1192.1034900000002</v>
      </c>
    </row>
    <row r="268" spans="2:5">
      <c r="B268" s="233" t="s">
        <v>3995</v>
      </c>
      <c r="C268" s="233" t="s">
        <v>752</v>
      </c>
      <c r="D268" s="335" t="s">
        <v>1217</v>
      </c>
      <c r="E268" s="232">
        <v>1189.9090000000001</v>
      </c>
    </row>
    <row r="269" spans="2:5">
      <c r="B269" s="233" t="s">
        <v>2639</v>
      </c>
      <c r="C269" s="233" t="s">
        <v>753</v>
      </c>
      <c r="D269" s="335" t="s">
        <v>1217</v>
      </c>
      <c r="E269" s="232">
        <v>1185.9776999999999</v>
      </c>
    </row>
    <row r="270" spans="2:5">
      <c r="B270" s="233" t="s">
        <v>4080</v>
      </c>
      <c r="C270" s="233" t="s">
        <v>755</v>
      </c>
      <c r="D270" s="335" t="s">
        <v>1217</v>
      </c>
      <c r="E270" s="232">
        <v>1167.922</v>
      </c>
    </row>
    <row r="271" spans="2:5">
      <c r="B271" s="233" t="s">
        <v>1753</v>
      </c>
      <c r="C271" s="233" t="s">
        <v>756</v>
      </c>
      <c r="D271" s="335" t="s">
        <v>1217</v>
      </c>
      <c r="E271" s="232">
        <v>1163.5239999999999</v>
      </c>
    </row>
    <row r="272" spans="2:5">
      <c r="B272" s="233" t="s">
        <v>3902</v>
      </c>
      <c r="C272" s="233" t="s">
        <v>1170</v>
      </c>
      <c r="D272" s="335" t="s">
        <v>1217</v>
      </c>
      <c r="E272" s="232">
        <v>1161.86871</v>
      </c>
    </row>
    <row r="273" spans="2:5">
      <c r="B273" s="233" t="s">
        <v>1764</v>
      </c>
      <c r="C273" s="233" t="s">
        <v>758</v>
      </c>
      <c r="D273" s="335" t="s">
        <v>1217</v>
      </c>
      <c r="E273" s="232">
        <v>1158</v>
      </c>
    </row>
    <row r="274" spans="2:5">
      <c r="B274" s="233" t="s">
        <v>2036</v>
      </c>
      <c r="C274" s="233" t="s">
        <v>759</v>
      </c>
      <c r="D274" s="335" t="s">
        <v>1217</v>
      </c>
      <c r="E274" s="232">
        <v>1151.0184999999999</v>
      </c>
    </row>
    <row r="275" spans="2:5">
      <c r="B275" s="233" t="s">
        <v>3846</v>
      </c>
      <c r="C275" s="233" t="s">
        <v>761</v>
      </c>
      <c r="D275" s="335" t="s">
        <v>1217</v>
      </c>
      <c r="E275" s="232">
        <v>1143.1761899999999</v>
      </c>
    </row>
    <row r="276" spans="2:5">
      <c r="B276" s="233" t="s">
        <v>4038</v>
      </c>
      <c r="C276" s="233" t="s">
        <v>763</v>
      </c>
      <c r="D276" s="335" t="s">
        <v>1217</v>
      </c>
      <c r="E276" s="232">
        <v>1139.595</v>
      </c>
    </row>
    <row r="277" spans="2:5">
      <c r="B277" s="233" t="s">
        <v>3929</v>
      </c>
      <c r="C277" s="233" t="s">
        <v>765</v>
      </c>
      <c r="D277" s="335" t="s">
        <v>1217</v>
      </c>
      <c r="E277" s="232">
        <v>1132.229</v>
      </c>
    </row>
    <row r="278" spans="2:5">
      <c r="B278" s="233" t="s">
        <v>299</v>
      </c>
      <c r="C278" s="233" t="s">
        <v>767</v>
      </c>
      <c r="D278" s="335" t="s">
        <v>1217</v>
      </c>
      <c r="E278" s="232">
        <v>1131.2470000000001</v>
      </c>
    </row>
    <row r="279" spans="2:5">
      <c r="B279" s="233" t="s">
        <v>4081</v>
      </c>
      <c r="C279" s="233" t="s">
        <v>768</v>
      </c>
      <c r="D279" s="335" t="s">
        <v>1217</v>
      </c>
      <c r="E279" s="232">
        <v>1130.9000000000001</v>
      </c>
    </row>
    <row r="280" spans="2:5">
      <c r="B280" s="233" t="s">
        <v>1873</v>
      </c>
      <c r="C280" s="233" t="s">
        <v>770</v>
      </c>
      <c r="D280" s="335" t="s">
        <v>1217</v>
      </c>
      <c r="E280" s="232">
        <v>1128.1990000000001</v>
      </c>
    </row>
    <row r="281" spans="2:5">
      <c r="B281" s="233" t="s">
        <v>1920</v>
      </c>
      <c r="C281" s="233" t="s">
        <v>772</v>
      </c>
      <c r="D281" s="335" t="s">
        <v>1217</v>
      </c>
      <c r="E281" s="232">
        <v>1119.6421899999998</v>
      </c>
    </row>
    <row r="282" spans="2:5">
      <c r="B282" s="233" t="s">
        <v>306</v>
      </c>
      <c r="C282" s="233" t="s">
        <v>774</v>
      </c>
      <c r="D282" s="335" t="s">
        <v>1217</v>
      </c>
      <c r="E282" s="232">
        <v>1118.643</v>
      </c>
    </row>
    <row r="283" spans="2:5">
      <c r="B283" s="233" t="s">
        <v>3993</v>
      </c>
      <c r="C283" s="233" t="s">
        <v>776</v>
      </c>
      <c r="D283" s="335" t="s">
        <v>1217</v>
      </c>
      <c r="E283" s="232">
        <v>1108.932</v>
      </c>
    </row>
    <row r="284" spans="2:5">
      <c r="B284" s="233" t="s">
        <v>1646</v>
      </c>
      <c r="C284" s="233" t="s">
        <v>778</v>
      </c>
      <c r="D284" s="335" t="s">
        <v>1217</v>
      </c>
      <c r="E284" s="232">
        <v>1098.7449999999999</v>
      </c>
    </row>
    <row r="285" spans="2:5">
      <c r="B285" s="233" t="s">
        <v>4082</v>
      </c>
      <c r="C285" s="233" t="s">
        <v>779</v>
      </c>
      <c r="D285" s="335" t="s">
        <v>1217</v>
      </c>
      <c r="E285" s="232">
        <v>1095.3620000000001</v>
      </c>
    </row>
    <row r="286" spans="2:5">
      <c r="B286" s="233" t="s">
        <v>2047</v>
      </c>
      <c r="C286" s="233" t="s">
        <v>780</v>
      </c>
      <c r="D286" s="335" t="s">
        <v>1217</v>
      </c>
      <c r="E286" s="232">
        <v>1063</v>
      </c>
    </row>
    <row r="287" spans="2:5">
      <c r="B287" s="233" t="s">
        <v>1991</v>
      </c>
      <c r="C287" s="233" t="s">
        <v>781</v>
      </c>
      <c r="D287" s="335" t="s">
        <v>1217</v>
      </c>
      <c r="E287" s="232">
        <v>1028.6299999999999</v>
      </c>
    </row>
    <row r="288" spans="2:5">
      <c r="B288" s="233" t="s">
        <v>3872</v>
      </c>
      <c r="C288" s="233" t="s">
        <v>783</v>
      </c>
      <c r="D288" s="335" t="s">
        <v>1217</v>
      </c>
      <c r="E288" s="232">
        <v>1023.60212</v>
      </c>
    </row>
    <row r="289" spans="2:5">
      <c r="B289" s="233" t="s">
        <v>3967</v>
      </c>
      <c r="C289" s="233" t="s">
        <v>785</v>
      </c>
      <c r="D289" s="335" t="s">
        <v>1217</v>
      </c>
      <c r="E289" s="232">
        <v>1014.4590000000001</v>
      </c>
    </row>
    <row r="290" spans="2:5">
      <c r="B290" s="233" t="s">
        <v>438</v>
      </c>
      <c r="C290" s="233" t="s">
        <v>787</v>
      </c>
      <c r="D290" s="335" t="s">
        <v>1217</v>
      </c>
      <c r="E290" s="232">
        <v>1009.782</v>
      </c>
    </row>
    <row r="291" spans="2:5">
      <c r="B291" s="233" t="s">
        <v>3903</v>
      </c>
      <c r="C291" s="233" t="s">
        <v>673</v>
      </c>
      <c r="D291" s="335" t="s">
        <v>1217</v>
      </c>
      <c r="E291" s="232">
        <v>1008.3960000000001</v>
      </c>
    </row>
    <row r="292" spans="2:5">
      <c r="B292" s="233" t="s">
        <v>4083</v>
      </c>
      <c r="C292" s="233" t="s">
        <v>789</v>
      </c>
      <c r="D292" s="335" t="s">
        <v>1217</v>
      </c>
      <c r="E292" s="232">
        <v>1007</v>
      </c>
    </row>
    <row r="293" spans="2:5">
      <c r="B293" s="233" t="s">
        <v>4084</v>
      </c>
      <c r="C293" s="233" t="s">
        <v>790</v>
      </c>
      <c r="D293" s="335" t="s">
        <v>1217</v>
      </c>
      <c r="E293" s="232">
        <v>999.5</v>
      </c>
    </row>
    <row r="294" spans="2:5">
      <c r="B294" s="233" t="s">
        <v>3904</v>
      </c>
      <c r="C294" s="233" t="s">
        <v>691</v>
      </c>
      <c r="D294" s="335" t="s">
        <v>1217</v>
      </c>
      <c r="E294" s="232">
        <v>996.11889999999994</v>
      </c>
    </row>
    <row r="295" spans="2:5">
      <c r="B295" s="233" t="s">
        <v>4042</v>
      </c>
      <c r="C295" s="233" t="s">
        <v>791</v>
      </c>
      <c r="D295" s="335" t="s">
        <v>1217</v>
      </c>
      <c r="E295" s="232">
        <v>994.64300000000003</v>
      </c>
    </row>
    <row r="296" spans="2:5">
      <c r="B296" s="233" t="s">
        <v>3905</v>
      </c>
      <c r="C296" s="233" t="s">
        <v>636</v>
      </c>
      <c r="D296" s="335" t="s">
        <v>1217</v>
      </c>
      <c r="E296" s="232">
        <v>979.78051000000005</v>
      </c>
    </row>
    <row r="297" spans="2:5">
      <c r="B297" s="233" t="s">
        <v>4085</v>
      </c>
      <c r="C297" s="233" t="s">
        <v>793</v>
      </c>
      <c r="D297" s="335" t="s">
        <v>1217</v>
      </c>
      <c r="E297" s="232">
        <v>968.5</v>
      </c>
    </row>
    <row r="298" spans="2:5">
      <c r="B298" s="233" t="s">
        <v>4086</v>
      </c>
      <c r="C298" s="233" t="s">
        <v>794</v>
      </c>
      <c r="D298" s="335" t="s">
        <v>1217</v>
      </c>
      <c r="E298" s="232">
        <v>965.79</v>
      </c>
    </row>
    <row r="299" spans="2:5">
      <c r="B299" s="233" t="s">
        <v>3874</v>
      </c>
      <c r="C299" s="233" t="s">
        <v>795</v>
      </c>
      <c r="D299" s="335" t="s">
        <v>1217</v>
      </c>
      <c r="E299" s="232">
        <v>961.40800000000002</v>
      </c>
    </row>
    <row r="300" spans="2:5">
      <c r="B300" s="233" t="s">
        <v>1678</v>
      </c>
      <c r="C300" s="233" t="s">
        <v>516</v>
      </c>
      <c r="D300" s="335" t="s">
        <v>1217</v>
      </c>
      <c r="E300" s="232">
        <v>949.36878000000002</v>
      </c>
    </row>
    <row r="301" spans="2:5">
      <c r="B301" s="233" t="s">
        <v>4087</v>
      </c>
      <c r="C301" s="233" t="s">
        <v>797</v>
      </c>
      <c r="D301" s="335" t="s">
        <v>1217</v>
      </c>
      <c r="E301" s="232">
        <v>947.05399999999997</v>
      </c>
    </row>
    <row r="302" spans="2:5">
      <c r="B302" s="233" t="s">
        <v>1955</v>
      </c>
      <c r="C302" s="233" t="s">
        <v>798</v>
      </c>
      <c r="D302" s="335" t="s">
        <v>1217</v>
      </c>
      <c r="E302" s="232">
        <v>941.24800000000005</v>
      </c>
    </row>
    <row r="303" spans="2:5">
      <c r="B303" s="233" t="s">
        <v>3908</v>
      </c>
      <c r="C303" s="233" t="s">
        <v>799</v>
      </c>
      <c r="D303" s="335" t="s">
        <v>1217</v>
      </c>
      <c r="E303" s="232">
        <v>927.75400000000002</v>
      </c>
    </row>
    <row r="304" spans="2:5">
      <c r="B304" s="233" t="s">
        <v>290</v>
      </c>
      <c r="C304" s="233" t="s">
        <v>645</v>
      </c>
      <c r="D304" s="335" t="s">
        <v>1217</v>
      </c>
      <c r="E304" s="232">
        <v>923.38167999999985</v>
      </c>
    </row>
    <row r="305" spans="2:5">
      <c r="B305" s="233" t="s">
        <v>4088</v>
      </c>
      <c r="C305" s="233" t="s">
        <v>801</v>
      </c>
      <c r="D305" s="335" t="s">
        <v>1217</v>
      </c>
      <c r="E305" s="232">
        <v>908.07400000000007</v>
      </c>
    </row>
    <row r="306" spans="2:5">
      <c r="B306" s="233" t="s">
        <v>3079</v>
      </c>
      <c r="C306" s="233" t="s">
        <v>802</v>
      </c>
      <c r="D306" s="335" t="s">
        <v>1217</v>
      </c>
      <c r="E306" s="232">
        <v>901.13300000000004</v>
      </c>
    </row>
    <row r="307" spans="2:5">
      <c r="B307" s="233" t="s">
        <v>3865</v>
      </c>
      <c r="C307" s="233" t="s">
        <v>804</v>
      </c>
      <c r="D307" s="335" t="s">
        <v>1217</v>
      </c>
      <c r="E307" s="232">
        <v>895.91699999999992</v>
      </c>
    </row>
    <row r="308" spans="2:5">
      <c r="B308" s="233" t="s">
        <v>4000</v>
      </c>
      <c r="C308" s="233" t="s">
        <v>806</v>
      </c>
      <c r="D308" s="335" t="s">
        <v>1217</v>
      </c>
      <c r="E308" s="232">
        <v>880.31299999999999</v>
      </c>
    </row>
    <row r="309" spans="2:5">
      <c r="B309" s="233" t="s">
        <v>1964</v>
      </c>
      <c r="C309" s="233" t="s">
        <v>541</v>
      </c>
      <c r="D309" s="335" t="s">
        <v>1217</v>
      </c>
      <c r="E309" s="232">
        <v>877.90899999999999</v>
      </c>
    </row>
    <row r="310" spans="2:5">
      <c r="B310" s="233" t="s">
        <v>3982</v>
      </c>
      <c r="C310" s="233" t="s">
        <v>808</v>
      </c>
      <c r="D310" s="335" t="s">
        <v>1217</v>
      </c>
      <c r="E310" s="232">
        <v>875</v>
      </c>
    </row>
    <row r="311" spans="2:5">
      <c r="B311" s="233" t="s">
        <v>3906</v>
      </c>
      <c r="C311" s="233" t="s">
        <v>809</v>
      </c>
      <c r="D311" s="335" t="s">
        <v>1217</v>
      </c>
      <c r="E311" s="232">
        <v>858.35300000000007</v>
      </c>
    </row>
    <row r="312" spans="2:5">
      <c r="B312" s="233" t="s">
        <v>3988</v>
      </c>
      <c r="C312" s="233" t="s">
        <v>811</v>
      </c>
      <c r="D312" s="335" t="s">
        <v>1217</v>
      </c>
      <c r="E312" s="232">
        <v>842.41399999999999</v>
      </c>
    </row>
    <row r="313" spans="2:5">
      <c r="B313" s="233" t="s">
        <v>3906</v>
      </c>
      <c r="C313" s="233" t="s">
        <v>810</v>
      </c>
      <c r="D313" s="335" t="s">
        <v>1217</v>
      </c>
      <c r="E313" s="232">
        <v>834.87225999999998</v>
      </c>
    </row>
    <row r="314" spans="2:5">
      <c r="B314" s="233" t="s">
        <v>3863</v>
      </c>
      <c r="C314" s="233" t="s">
        <v>813</v>
      </c>
      <c r="D314" s="335" t="s">
        <v>1217</v>
      </c>
      <c r="E314" s="232">
        <v>824.45699999999999</v>
      </c>
    </row>
    <row r="315" spans="2:5">
      <c r="B315" s="233" t="s">
        <v>2701</v>
      </c>
      <c r="C315" s="233" t="s">
        <v>815</v>
      </c>
      <c r="D315" s="335" t="s">
        <v>1217</v>
      </c>
      <c r="E315" s="232">
        <v>821</v>
      </c>
    </row>
    <row r="316" spans="2:5">
      <c r="B316" s="233" t="s">
        <v>3972</v>
      </c>
      <c r="C316" s="233" t="s">
        <v>817</v>
      </c>
      <c r="D316" s="335" t="s">
        <v>1217</v>
      </c>
      <c r="E316" s="232">
        <v>819.18000000000006</v>
      </c>
    </row>
    <row r="317" spans="2:5">
      <c r="B317" s="233" t="s">
        <v>2720</v>
      </c>
      <c r="C317" s="233" t="s">
        <v>819</v>
      </c>
      <c r="D317" s="335" t="s">
        <v>1217</v>
      </c>
      <c r="E317" s="232">
        <v>818.096</v>
      </c>
    </row>
    <row r="318" spans="2:5">
      <c r="B318" s="233" t="s">
        <v>2181</v>
      </c>
      <c r="C318" s="233" t="s">
        <v>822</v>
      </c>
      <c r="D318" s="335" t="s">
        <v>1217</v>
      </c>
      <c r="E318" s="232">
        <v>801.30600000000004</v>
      </c>
    </row>
    <row r="319" spans="2:5">
      <c r="B319" s="233" t="s">
        <v>1713</v>
      </c>
      <c r="C319" s="233" t="s">
        <v>821</v>
      </c>
      <c r="D319" s="335" t="s">
        <v>1217</v>
      </c>
      <c r="E319" s="232">
        <v>801</v>
      </c>
    </row>
    <row r="320" spans="2:5">
      <c r="B320" s="233" t="s">
        <v>4089</v>
      </c>
      <c r="C320" s="233" t="s">
        <v>825</v>
      </c>
      <c r="D320" s="335" t="s">
        <v>1217</v>
      </c>
      <c r="E320" s="232">
        <v>786.42200000000003</v>
      </c>
    </row>
    <row r="321" spans="2:5">
      <c r="B321" s="233" t="s">
        <v>3860</v>
      </c>
      <c r="C321" s="233" t="s">
        <v>826</v>
      </c>
      <c r="D321" s="335" t="s">
        <v>1217</v>
      </c>
      <c r="E321" s="232">
        <v>784.63823000000002</v>
      </c>
    </row>
    <row r="322" spans="2:5">
      <c r="B322" s="233" t="s">
        <v>3857</v>
      </c>
      <c r="C322" s="233" t="s">
        <v>828</v>
      </c>
      <c r="D322" s="335" t="s">
        <v>1217</v>
      </c>
      <c r="E322" s="232">
        <v>770.62029000000007</v>
      </c>
    </row>
    <row r="323" spans="2:5">
      <c r="B323" s="233" t="s">
        <v>4090</v>
      </c>
      <c r="C323" s="233" t="s">
        <v>830</v>
      </c>
      <c r="D323" s="335" t="s">
        <v>1217</v>
      </c>
      <c r="E323" s="232">
        <v>752.5</v>
      </c>
    </row>
    <row r="324" spans="2:5">
      <c r="B324" s="233" t="s">
        <v>3900</v>
      </c>
      <c r="C324" s="233" t="s">
        <v>831</v>
      </c>
      <c r="D324" s="335" t="s">
        <v>1217</v>
      </c>
      <c r="E324" s="232">
        <v>744.95600000000002</v>
      </c>
    </row>
    <row r="325" spans="2:5">
      <c r="B325" s="233" t="s">
        <v>301</v>
      </c>
      <c r="C325" s="233" t="s">
        <v>833</v>
      </c>
      <c r="D325" s="335" t="s">
        <v>1217</v>
      </c>
      <c r="E325" s="232">
        <v>742.83245000000011</v>
      </c>
    </row>
    <row r="326" spans="2:5">
      <c r="B326" s="233" t="s">
        <v>3907</v>
      </c>
      <c r="C326" s="233" t="s">
        <v>567</v>
      </c>
      <c r="D326" s="335" t="s">
        <v>1217</v>
      </c>
      <c r="E326" s="232">
        <v>742.6</v>
      </c>
    </row>
    <row r="327" spans="2:5">
      <c r="B327" s="233" t="s">
        <v>4091</v>
      </c>
      <c r="C327" s="233" t="s">
        <v>835</v>
      </c>
      <c r="D327" s="335" t="s">
        <v>1217</v>
      </c>
      <c r="E327" s="232">
        <v>741.5</v>
      </c>
    </row>
    <row r="328" spans="2:5">
      <c r="B328" s="233" t="s">
        <v>3908</v>
      </c>
      <c r="C328" s="233" t="s">
        <v>800</v>
      </c>
      <c r="D328" s="335" t="s">
        <v>1217</v>
      </c>
      <c r="E328" s="232">
        <v>740.22332999999992</v>
      </c>
    </row>
    <row r="329" spans="2:5">
      <c r="B329" s="233" t="s">
        <v>308</v>
      </c>
      <c r="C329" s="233" t="s">
        <v>836</v>
      </c>
      <c r="D329" s="335" t="s">
        <v>1217</v>
      </c>
      <c r="E329" s="232">
        <v>738.05799999999999</v>
      </c>
    </row>
    <row r="330" spans="2:5">
      <c r="B330" s="233" t="s">
        <v>3909</v>
      </c>
      <c r="C330" s="233" t="s">
        <v>1172</v>
      </c>
      <c r="D330" s="335" t="s">
        <v>1217</v>
      </c>
      <c r="E330" s="232">
        <v>736.28832</v>
      </c>
    </row>
    <row r="331" spans="2:5">
      <c r="B331" s="233" t="s">
        <v>3935</v>
      </c>
      <c r="C331" s="233" t="s">
        <v>838</v>
      </c>
      <c r="D331" s="335" t="s">
        <v>1217</v>
      </c>
      <c r="E331" s="232">
        <v>734.61599999999999</v>
      </c>
    </row>
    <row r="332" spans="2:5">
      <c r="B332" s="233" t="s">
        <v>289</v>
      </c>
      <c r="C332" s="233" t="s">
        <v>840</v>
      </c>
      <c r="D332" s="335" t="s">
        <v>1217</v>
      </c>
      <c r="E332" s="232">
        <v>731.774</v>
      </c>
    </row>
    <row r="333" spans="2:5">
      <c r="B333" s="233" t="s">
        <v>2158</v>
      </c>
      <c r="C333" s="233" t="s">
        <v>842</v>
      </c>
      <c r="D333" s="335" t="s">
        <v>1217</v>
      </c>
      <c r="E333" s="232">
        <v>721.53499999999997</v>
      </c>
    </row>
    <row r="334" spans="2:5">
      <c r="B334" s="233" t="s">
        <v>3957</v>
      </c>
      <c r="C334" s="233" t="s">
        <v>844</v>
      </c>
      <c r="D334" s="335" t="s">
        <v>1217</v>
      </c>
      <c r="E334" s="232">
        <v>721</v>
      </c>
    </row>
    <row r="335" spans="2:5">
      <c r="B335" s="233" t="s">
        <v>3934</v>
      </c>
      <c r="C335" s="233" t="s">
        <v>845</v>
      </c>
      <c r="D335" s="335" t="s">
        <v>1217</v>
      </c>
      <c r="E335" s="232">
        <v>720.81799999999998</v>
      </c>
    </row>
    <row r="336" spans="2:5">
      <c r="B336" s="233" t="s">
        <v>3999</v>
      </c>
      <c r="C336" s="233" t="s">
        <v>848</v>
      </c>
      <c r="D336" s="335" t="s">
        <v>1217</v>
      </c>
      <c r="E336" s="232">
        <v>703.49400000000003</v>
      </c>
    </row>
    <row r="337" spans="2:5">
      <c r="B337" s="233" t="s">
        <v>4092</v>
      </c>
      <c r="C337" s="233" t="s">
        <v>850</v>
      </c>
      <c r="D337" s="335" t="s">
        <v>1217</v>
      </c>
      <c r="E337" s="232">
        <v>696.32500000000005</v>
      </c>
    </row>
    <row r="338" spans="2:5">
      <c r="B338" s="233" t="s">
        <v>3037</v>
      </c>
      <c r="C338" s="233" t="s">
        <v>1195</v>
      </c>
      <c r="D338" s="335" t="s">
        <v>1217</v>
      </c>
      <c r="E338" s="232">
        <v>693.32802000000004</v>
      </c>
    </row>
    <row r="339" spans="2:5">
      <c r="B339" s="233" t="s">
        <v>4028</v>
      </c>
      <c r="C339" s="233" t="s">
        <v>851</v>
      </c>
      <c r="D339" s="335" t="s">
        <v>1217</v>
      </c>
      <c r="E339" s="232">
        <v>686.58</v>
      </c>
    </row>
    <row r="340" spans="2:5">
      <c r="B340" s="233" t="s">
        <v>3962</v>
      </c>
      <c r="C340" s="233" t="s">
        <v>853</v>
      </c>
      <c r="D340" s="335" t="s">
        <v>1217</v>
      </c>
      <c r="E340" s="232">
        <v>683.31200000000001</v>
      </c>
    </row>
    <row r="341" spans="2:5">
      <c r="B341" s="233" t="s">
        <v>4093</v>
      </c>
      <c r="C341" s="233" t="s">
        <v>855</v>
      </c>
      <c r="D341" s="335" t="s">
        <v>1217</v>
      </c>
      <c r="E341" s="232">
        <v>682.32999999999993</v>
      </c>
    </row>
    <row r="342" spans="2:5">
      <c r="B342" s="233" t="s">
        <v>3910</v>
      </c>
      <c r="C342" s="233" t="s">
        <v>508</v>
      </c>
      <c r="D342" s="335" t="s">
        <v>1217</v>
      </c>
      <c r="E342" s="232">
        <v>676.63000000000011</v>
      </c>
    </row>
    <row r="343" spans="2:5">
      <c r="B343" s="233" t="s">
        <v>4005</v>
      </c>
      <c r="C343" s="233" t="s">
        <v>856</v>
      </c>
      <c r="D343" s="335" t="s">
        <v>1217</v>
      </c>
      <c r="E343" s="232">
        <v>670.86</v>
      </c>
    </row>
    <row r="344" spans="2:5">
      <c r="B344" s="233" t="s">
        <v>309</v>
      </c>
      <c r="C344" s="233" t="s">
        <v>896</v>
      </c>
      <c r="D344" s="335" t="s">
        <v>1217</v>
      </c>
      <c r="E344" s="232">
        <v>669.16</v>
      </c>
    </row>
    <row r="345" spans="2:5">
      <c r="B345" s="233" t="s">
        <v>2148</v>
      </c>
      <c r="C345" s="233" t="s">
        <v>858</v>
      </c>
      <c r="D345" s="335" t="s">
        <v>1217</v>
      </c>
      <c r="E345" s="232">
        <v>664.33500000000004</v>
      </c>
    </row>
    <row r="346" spans="2:5">
      <c r="B346" s="233" t="s">
        <v>2086</v>
      </c>
      <c r="C346" s="233" t="s">
        <v>860</v>
      </c>
      <c r="D346" s="335" t="s">
        <v>1217</v>
      </c>
      <c r="E346" s="232">
        <v>661.52200000000005</v>
      </c>
    </row>
    <row r="347" spans="2:5">
      <c r="B347" s="233" t="s">
        <v>3860</v>
      </c>
      <c r="C347" s="233" t="s">
        <v>862</v>
      </c>
      <c r="D347" s="335" t="s">
        <v>1217</v>
      </c>
      <c r="E347" s="232">
        <v>659.2</v>
      </c>
    </row>
    <row r="348" spans="2:5">
      <c r="B348" s="233" t="s">
        <v>4012</v>
      </c>
      <c r="C348" s="233" t="s">
        <v>864</v>
      </c>
      <c r="D348" s="335" t="s">
        <v>1217</v>
      </c>
      <c r="E348" s="232">
        <v>657.22199999999998</v>
      </c>
    </row>
    <row r="349" spans="2:5">
      <c r="B349" s="233" t="s">
        <v>3911</v>
      </c>
      <c r="C349" s="233" t="s">
        <v>3824</v>
      </c>
      <c r="D349" s="335" t="s">
        <v>1217</v>
      </c>
      <c r="E349" s="232">
        <v>655.23628999999994</v>
      </c>
    </row>
    <row r="350" spans="2:5">
      <c r="B350" s="233" t="s">
        <v>470</v>
      </c>
      <c r="C350" s="233" t="s">
        <v>866</v>
      </c>
      <c r="D350" s="335" t="s">
        <v>1217</v>
      </c>
      <c r="E350" s="232">
        <v>650.31680000000006</v>
      </c>
    </row>
    <row r="351" spans="2:5">
      <c r="B351" s="233" t="s">
        <v>3941</v>
      </c>
      <c r="C351" s="233" t="s">
        <v>868</v>
      </c>
      <c r="D351" s="335" t="s">
        <v>1217</v>
      </c>
      <c r="E351" s="232">
        <v>628.97799999999995</v>
      </c>
    </row>
    <row r="352" spans="2:5">
      <c r="B352" s="233" t="s">
        <v>3973</v>
      </c>
      <c r="C352" s="233" t="s">
        <v>870</v>
      </c>
      <c r="D352" s="335" t="s">
        <v>1217</v>
      </c>
      <c r="E352" s="232">
        <v>624.85</v>
      </c>
    </row>
    <row r="353" spans="2:5">
      <c r="B353" s="233" t="s">
        <v>3912</v>
      </c>
      <c r="C353" s="233" t="s">
        <v>711</v>
      </c>
      <c r="D353" s="335" t="s">
        <v>1217</v>
      </c>
      <c r="E353" s="232">
        <v>624.32265000000007</v>
      </c>
    </row>
    <row r="354" spans="2:5">
      <c r="B354" s="233" t="s">
        <v>2525</v>
      </c>
      <c r="C354" s="233" t="s">
        <v>872</v>
      </c>
      <c r="D354" s="335" t="s">
        <v>1217</v>
      </c>
      <c r="E354" s="232">
        <v>624</v>
      </c>
    </row>
    <row r="355" spans="2:5">
      <c r="B355" s="233" t="s">
        <v>3858</v>
      </c>
      <c r="C355" s="233" t="s">
        <v>873</v>
      </c>
      <c r="D355" s="335" t="s">
        <v>1217</v>
      </c>
      <c r="E355" s="232">
        <v>623.28264000000001</v>
      </c>
    </row>
    <row r="356" spans="2:5">
      <c r="B356" s="233" t="s">
        <v>2271</v>
      </c>
      <c r="C356" s="233" t="s">
        <v>875</v>
      </c>
      <c r="D356" s="335" t="s">
        <v>1217</v>
      </c>
      <c r="E356" s="232">
        <v>617.37199999999996</v>
      </c>
    </row>
    <row r="357" spans="2:5">
      <c r="B357" s="233" t="s">
        <v>4094</v>
      </c>
      <c r="C357" s="233" t="s">
        <v>876</v>
      </c>
      <c r="D357" s="335" t="s">
        <v>1217</v>
      </c>
      <c r="E357" s="232">
        <v>600.14599999999996</v>
      </c>
    </row>
    <row r="358" spans="2:5">
      <c r="B358" s="233" t="s">
        <v>4095</v>
      </c>
      <c r="C358" s="233" t="s">
        <v>877</v>
      </c>
      <c r="D358" s="335" t="s">
        <v>1217</v>
      </c>
      <c r="E358" s="232">
        <v>599.44591000000003</v>
      </c>
    </row>
    <row r="359" spans="2:5">
      <c r="B359" s="233" t="s">
        <v>4010</v>
      </c>
      <c r="C359" s="233" t="s">
        <v>878</v>
      </c>
      <c r="D359" s="335" t="s">
        <v>1217</v>
      </c>
      <c r="E359" s="232">
        <v>594.07900000000006</v>
      </c>
    </row>
    <row r="360" spans="2:5">
      <c r="B360" s="233" t="s">
        <v>4096</v>
      </c>
      <c r="C360" s="233" t="s">
        <v>880</v>
      </c>
      <c r="D360" s="335" t="s">
        <v>1217</v>
      </c>
      <c r="E360" s="232">
        <v>576.31600000000003</v>
      </c>
    </row>
    <row r="361" spans="2:5">
      <c r="B361" s="233" t="s">
        <v>1895</v>
      </c>
      <c r="C361" s="233" t="s">
        <v>881</v>
      </c>
      <c r="D361" s="335" t="s">
        <v>1217</v>
      </c>
      <c r="E361" s="232">
        <v>574.06664999999998</v>
      </c>
    </row>
    <row r="362" spans="2:5">
      <c r="B362" s="233" t="s">
        <v>4007</v>
      </c>
      <c r="C362" s="233" t="s">
        <v>883</v>
      </c>
      <c r="D362" s="335" t="s">
        <v>1217</v>
      </c>
      <c r="E362" s="232">
        <v>564.27200000000005</v>
      </c>
    </row>
    <row r="363" spans="2:5">
      <c r="B363" s="233" t="s">
        <v>2720</v>
      </c>
      <c r="C363" s="233" t="s">
        <v>885</v>
      </c>
      <c r="D363" s="335" t="s">
        <v>1217</v>
      </c>
      <c r="E363" s="232">
        <v>561</v>
      </c>
    </row>
    <row r="364" spans="2:5">
      <c r="B364" s="233" t="s">
        <v>3989</v>
      </c>
      <c r="C364" s="233" t="s">
        <v>886</v>
      </c>
      <c r="D364" s="335" t="s">
        <v>1217</v>
      </c>
      <c r="E364" s="232">
        <v>561</v>
      </c>
    </row>
    <row r="365" spans="2:5">
      <c r="B365" s="233" t="s">
        <v>3976</v>
      </c>
      <c r="C365" s="233" t="s">
        <v>887</v>
      </c>
      <c r="D365" s="335" t="s">
        <v>1217</v>
      </c>
      <c r="E365" s="232">
        <v>558.62</v>
      </c>
    </row>
    <row r="366" spans="2:5">
      <c r="B366" s="233" t="s">
        <v>4097</v>
      </c>
      <c r="C366" s="233" t="s">
        <v>889</v>
      </c>
      <c r="D366" s="335" t="s">
        <v>1217</v>
      </c>
      <c r="E366" s="232">
        <v>557.12</v>
      </c>
    </row>
    <row r="367" spans="2:5">
      <c r="B367" s="233" t="s">
        <v>417</v>
      </c>
      <c r="C367" s="233" t="s">
        <v>890</v>
      </c>
      <c r="D367" s="335" t="s">
        <v>1217</v>
      </c>
      <c r="E367" s="232">
        <v>540.35599999999999</v>
      </c>
    </row>
    <row r="368" spans="2:5">
      <c r="B368" s="233" t="s">
        <v>1941</v>
      </c>
      <c r="C368" s="233" t="s">
        <v>491</v>
      </c>
      <c r="D368" s="335" t="s">
        <v>1217</v>
      </c>
      <c r="E368" s="232">
        <v>525.76400000000001</v>
      </c>
    </row>
    <row r="369" spans="2:5">
      <c r="B369" s="233" t="s">
        <v>3913</v>
      </c>
      <c r="C369" s="233" t="s">
        <v>3825</v>
      </c>
      <c r="D369" s="335" t="s">
        <v>1217</v>
      </c>
      <c r="E369" s="232">
        <v>522.26027999999997</v>
      </c>
    </row>
    <row r="370" spans="2:5">
      <c r="B370" s="233" t="s">
        <v>4098</v>
      </c>
      <c r="C370" s="233" t="s">
        <v>892</v>
      </c>
      <c r="D370" s="335" t="s">
        <v>1217</v>
      </c>
      <c r="E370" s="232">
        <v>520.09199999999998</v>
      </c>
    </row>
    <row r="371" spans="2:5">
      <c r="B371" s="233" t="s">
        <v>2421</v>
      </c>
      <c r="C371" s="233" t="s">
        <v>893</v>
      </c>
      <c r="D371" s="335" t="s">
        <v>1217</v>
      </c>
      <c r="E371" s="232">
        <v>517.34500000000003</v>
      </c>
    </row>
    <row r="372" spans="2:5">
      <c r="B372" s="233" t="s">
        <v>309</v>
      </c>
      <c r="C372" s="233" t="s">
        <v>895</v>
      </c>
      <c r="D372" s="335" t="s">
        <v>1217</v>
      </c>
      <c r="E372" s="232">
        <v>511.95800000000003</v>
      </c>
    </row>
    <row r="373" spans="2:5">
      <c r="B373" s="233" t="s">
        <v>3997</v>
      </c>
      <c r="C373" s="233" t="s">
        <v>897</v>
      </c>
      <c r="D373" s="335" t="s">
        <v>1217</v>
      </c>
      <c r="E373" s="232">
        <v>506.5</v>
      </c>
    </row>
    <row r="374" spans="2:5">
      <c r="B374" s="233" t="s">
        <v>4099</v>
      </c>
      <c r="C374" s="233" t="s">
        <v>899</v>
      </c>
      <c r="D374" s="335" t="s">
        <v>1217</v>
      </c>
      <c r="E374" s="232">
        <v>504.762</v>
      </c>
    </row>
    <row r="375" spans="2:5">
      <c r="B375" s="233" t="s">
        <v>4100</v>
      </c>
      <c r="C375" s="233" t="s">
        <v>900</v>
      </c>
      <c r="D375" s="335" t="s">
        <v>1217</v>
      </c>
      <c r="E375" s="232">
        <v>503.11399999999998</v>
      </c>
    </row>
    <row r="376" spans="2:5">
      <c r="B376" s="233" t="s">
        <v>4011</v>
      </c>
      <c r="C376" s="233" t="s">
        <v>901</v>
      </c>
      <c r="D376" s="335" t="s">
        <v>1217</v>
      </c>
      <c r="E376" s="232">
        <v>501.15499999999997</v>
      </c>
    </row>
    <row r="377" spans="2:5">
      <c r="B377" s="233" t="s">
        <v>4101</v>
      </c>
      <c r="C377" s="233" t="s">
        <v>903</v>
      </c>
      <c r="D377" s="335" t="s">
        <v>1217</v>
      </c>
      <c r="E377" s="232">
        <v>489.5</v>
      </c>
    </row>
    <row r="378" spans="2:5">
      <c r="B378" s="233" t="s">
        <v>3985</v>
      </c>
      <c r="C378" s="233" t="s">
        <v>904</v>
      </c>
      <c r="D378" s="335" t="s">
        <v>1217</v>
      </c>
      <c r="E378" s="232">
        <v>486.46199999999999</v>
      </c>
    </row>
    <row r="379" spans="2:5">
      <c r="B379" s="233" t="s">
        <v>2188</v>
      </c>
      <c r="C379" s="233" t="s">
        <v>906</v>
      </c>
      <c r="D379" s="335" t="s">
        <v>1217</v>
      </c>
      <c r="E379" s="232">
        <v>481.17099999999999</v>
      </c>
    </row>
    <row r="380" spans="2:5">
      <c r="B380" s="233" t="s">
        <v>1584</v>
      </c>
      <c r="C380" s="233" t="s">
        <v>908</v>
      </c>
      <c r="D380" s="335" t="s">
        <v>1217</v>
      </c>
      <c r="E380" s="232">
        <v>480.48900000000003</v>
      </c>
    </row>
    <row r="381" spans="2:5">
      <c r="B381" s="233" t="s">
        <v>3933</v>
      </c>
      <c r="C381" s="233" t="s">
        <v>910</v>
      </c>
      <c r="D381" s="335" t="s">
        <v>1217</v>
      </c>
      <c r="E381" s="232">
        <v>477.69</v>
      </c>
    </row>
    <row r="382" spans="2:5">
      <c r="B382" s="233" t="s">
        <v>4008</v>
      </c>
      <c r="C382" s="233" t="s">
        <v>912</v>
      </c>
      <c r="D382" s="335" t="s">
        <v>1217</v>
      </c>
      <c r="E382" s="232">
        <v>475.62600000000003</v>
      </c>
    </row>
    <row r="383" spans="2:5">
      <c r="B383" s="233" t="s">
        <v>2538</v>
      </c>
      <c r="C383" s="233" t="s">
        <v>914</v>
      </c>
      <c r="D383" s="335" t="s">
        <v>1217</v>
      </c>
      <c r="E383" s="232">
        <v>475.22299999999996</v>
      </c>
    </row>
    <row r="384" spans="2:5">
      <c r="B384" s="233" t="s">
        <v>3914</v>
      </c>
      <c r="C384" s="233" t="s">
        <v>1148</v>
      </c>
      <c r="D384" s="335" t="s">
        <v>1217</v>
      </c>
      <c r="E384" s="232">
        <v>473.10242</v>
      </c>
    </row>
    <row r="385" spans="2:5">
      <c r="B385" s="233" t="s">
        <v>3886</v>
      </c>
      <c r="C385" s="233" t="s">
        <v>916</v>
      </c>
      <c r="D385" s="335" t="s">
        <v>1217</v>
      </c>
      <c r="E385" s="232">
        <v>472.85</v>
      </c>
    </row>
    <row r="386" spans="2:5">
      <c r="B386" s="233" t="s">
        <v>1825</v>
      </c>
      <c r="C386" s="233" t="s">
        <v>918</v>
      </c>
      <c r="D386" s="335" t="s">
        <v>1217</v>
      </c>
      <c r="E386" s="232">
        <v>471.40599999999995</v>
      </c>
    </row>
    <row r="387" spans="2:5">
      <c r="B387" s="233" t="s">
        <v>3879</v>
      </c>
      <c r="C387" s="233" t="s">
        <v>920</v>
      </c>
      <c r="D387" s="335" t="s">
        <v>1217</v>
      </c>
      <c r="E387" s="232">
        <v>463.88</v>
      </c>
    </row>
    <row r="388" spans="2:5">
      <c r="B388" s="233" t="s">
        <v>343</v>
      </c>
      <c r="C388" s="233" t="s">
        <v>922</v>
      </c>
      <c r="D388" s="335" t="s">
        <v>1217</v>
      </c>
      <c r="E388" s="232">
        <v>459.08</v>
      </c>
    </row>
    <row r="389" spans="2:5">
      <c r="B389" s="233" t="s">
        <v>4030</v>
      </c>
      <c r="C389" s="233" t="s">
        <v>924</v>
      </c>
      <c r="D389" s="335" t="s">
        <v>1217</v>
      </c>
      <c r="E389" s="232">
        <v>449.65500000000003</v>
      </c>
    </row>
    <row r="390" spans="2:5">
      <c r="B390" s="233" t="s">
        <v>2589</v>
      </c>
      <c r="C390" s="233" t="s">
        <v>1168</v>
      </c>
      <c r="D390" s="335" t="s">
        <v>1217</v>
      </c>
      <c r="E390" s="232">
        <v>447.07968</v>
      </c>
    </row>
    <row r="391" spans="2:5">
      <c r="B391" s="233" t="s">
        <v>4102</v>
      </c>
      <c r="C391" s="233" t="s">
        <v>926</v>
      </c>
      <c r="D391" s="335" t="s">
        <v>1217</v>
      </c>
      <c r="E391" s="232">
        <v>441.79300000000001</v>
      </c>
    </row>
    <row r="392" spans="2:5">
      <c r="B392" s="233" t="s">
        <v>3915</v>
      </c>
      <c r="C392" s="233" t="s">
        <v>1211</v>
      </c>
      <c r="D392" s="335" t="s">
        <v>1217</v>
      </c>
      <c r="E392" s="232">
        <v>440.63616999999999</v>
      </c>
    </row>
    <row r="393" spans="2:5">
      <c r="B393" s="233" t="s">
        <v>3964</v>
      </c>
      <c r="C393" s="233" t="s">
        <v>928</v>
      </c>
      <c r="D393" s="335" t="s">
        <v>1217</v>
      </c>
      <c r="E393" s="232">
        <v>437.96100000000001</v>
      </c>
    </row>
    <row r="394" spans="2:5">
      <c r="B394" s="233" t="s">
        <v>2471</v>
      </c>
      <c r="C394" s="233" t="s">
        <v>927</v>
      </c>
      <c r="D394" s="335" t="s">
        <v>1217</v>
      </c>
      <c r="E394" s="232">
        <v>437.65800000000002</v>
      </c>
    </row>
    <row r="395" spans="2:5">
      <c r="B395" s="233" t="s">
        <v>3870</v>
      </c>
      <c r="C395" s="233" t="s">
        <v>930</v>
      </c>
      <c r="D395" s="335" t="s">
        <v>1217</v>
      </c>
      <c r="E395" s="232">
        <v>437.28</v>
      </c>
    </row>
    <row r="396" spans="2:5">
      <c r="B396" s="233" t="s">
        <v>3916</v>
      </c>
      <c r="C396" s="233" t="s">
        <v>1216</v>
      </c>
      <c r="D396" s="335" t="s">
        <v>1217</v>
      </c>
      <c r="E396" s="232">
        <v>435.39</v>
      </c>
    </row>
    <row r="397" spans="2:5">
      <c r="B397" s="233" t="s">
        <v>4023</v>
      </c>
      <c r="C397" s="233" t="s">
        <v>932</v>
      </c>
      <c r="D397" s="335" t="s">
        <v>1217</v>
      </c>
      <c r="E397" s="232">
        <v>430.34899999999999</v>
      </c>
    </row>
    <row r="398" spans="2:5">
      <c r="B398" s="233" t="s">
        <v>3917</v>
      </c>
      <c r="C398" s="233" t="s">
        <v>3826</v>
      </c>
      <c r="D398" s="335" t="s">
        <v>1217</v>
      </c>
      <c r="E398" s="232">
        <v>424.74029000000002</v>
      </c>
    </row>
    <row r="399" spans="2:5">
      <c r="B399" s="233" t="s">
        <v>1916</v>
      </c>
      <c r="C399" s="233" t="s">
        <v>934</v>
      </c>
      <c r="D399" s="335" t="s">
        <v>1217</v>
      </c>
      <c r="E399" s="232">
        <v>423.85700000000003</v>
      </c>
    </row>
    <row r="400" spans="2:5">
      <c r="B400" s="233" t="s">
        <v>2560</v>
      </c>
      <c r="C400" s="233" t="s">
        <v>936</v>
      </c>
      <c r="D400" s="335" t="s">
        <v>1217</v>
      </c>
      <c r="E400" s="232">
        <v>418.56399999999996</v>
      </c>
    </row>
    <row r="401" spans="2:5">
      <c r="B401" s="233" t="s">
        <v>3971</v>
      </c>
      <c r="C401" s="233" t="s">
        <v>938</v>
      </c>
      <c r="D401" s="335" t="s">
        <v>1217</v>
      </c>
      <c r="E401" s="232">
        <v>416.5</v>
      </c>
    </row>
    <row r="402" spans="2:5">
      <c r="B402" s="233" t="s">
        <v>2413</v>
      </c>
      <c r="C402" s="233" t="s">
        <v>940</v>
      </c>
      <c r="D402" s="335" t="s">
        <v>1217</v>
      </c>
      <c r="E402" s="232">
        <v>414.53800000000001</v>
      </c>
    </row>
    <row r="403" spans="2:5">
      <c r="B403" s="233" t="s">
        <v>463</v>
      </c>
      <c r="C403" s="233" t="s">
        <v>942</v>
      </c>
      <c r="D403" s="335" t="s">
        <v>1217</v>
      </c>
      <c r="E403" s="232">
        <v>409.46743999999995</v>
      </c>
    </row>
    <row r="404" spans="2:5">
      <c r="B404" s="233" t="s">
        <v>2672</v>
      </c>
      <c r="C404" s="233" t="s">
        <v>944</v>
      </c>
      <c r="D404" s="335" t="s">
        <v>1217</v>
      </c>
      <c r="E404" s="232">
        <v>407.16300000000001</v>
      </c>
    </row>
    <row r="405" spans="2:5">
      <c r="B405" s="233" t="s">
        <v>4017</v>
      </c>
      <c r="C405" s="233" t="s">
        <v>945</v>
      </c>
      <c r="D405" s="335" t="s">
        <v>1217</v>
      </c>
      <c r="E405" s="232">
        <v>406.53480999999999</v>
      </c>
    </row>
    <row r="406" spans="2:5">
      <c r="B406" s="233" t="s">
        <v>2463</v>
      </c>
      <c r="C406" s="233" t="s">
        <v>3827</v>
      </c>
      <c r="D406" s="335" t="s">
        <v>1217</v>
      </c>
      <c r="E406" s="232">
        <v>400.67200000000003</v>
      </c>
    </row>
    <row r="407" spans="2:5">
      <c r="B407" s="233" t="s">
        <v>4103</v>
      </c>
      <c r="C407" s="233" t="s">
        <v>948</v>
      </c>
      <c r="D407" s="335" t="s">
        <v>1217</v>
      </c>
      <c r="E407" s="232">
        <v>399</v>
      </c>
    </row>
    <row r="408" spans="2:5">
      <c r="B408" s="233" t="s">
        <v>3918</v>
      </c>
      <c r="C408" s="233" t="s">
        <v>1199</v>
      </c>
      <c r="D408" s="335" t="s">
        <v>1217</v>
      </c>
      <c r="E408" s="232">
        <v>396.60293000000001</v>
      </c>
    </row>
    <row r="409" spans="2:5">
      <c r="B409" s="233" t="s">
        <v>1685</v>
      </c>
      <c r="C409" s="233" t="s">
        <v>949</v>
      </c>
      <c r="D409" s="335" t="s">
        <v>1217</v>
      </c>
      <c r="E409" s="232">
        <v>396.5</v>
      </c>
    </row>
    <row r="410" spans="2:5">
      <c r="B410" s="233" t="s">
        <v>2547</v>
      </c>
      <c r="C410" s="233" t="s">
        <v>950</v>
      </c>
      <c r="D410" s="335" t="s">
        <v>1217</v>
      </c>
      <c r="E410" s="232">
        <v>395.05399999999997</v>
      </c>
    </row>
    <row r="411" spans="2:5">
      <c r="B411" s="233" t="s">
        <v>4025</v>
      </c>
      <c r="C411" s="233" t="s">
        <v>952</v>
      </c>
      <c r="D411" s="335" t="s">
        <v>1217</v>
      </c>
      <c r="E411" s="232">
        <v>390.5</v>
      </c>
    </row>
    <row r="412" spans="2:5">
      <c r="B412" s="233" t="s">
        <v>3989</v>
      </c>
      <c r="C412" s="233" t="s">
        <v>954</v>
      </c>
      <c r="D412" s="335" t="s">
        <v>1217</v>
      </c>
      <c r="E412" s="232">
        <v>388.18299999999999</v>
      </c>
    </row>
    <row r="413" spans="2:5">
      <c r="B413" s="233" t="s">
        <v>3868</v>
      </c>
      <c r="C413" s="233" t="s">
        <v>957</v>
      </c>
      <c r="D413" s="335" t="s">
        <v>1217</v>
      </c>
      <c r="E413" s="232">
        <v>385.37687</v>
      </c>
    </row>
    <row r="414" spans="2:5">
      <c r="B414" s="233" t="s">
        <v>4104</v>
      </c>
      <c r="C414" s="233" t="s">
        <v>956</v>
      </c>
      <c r="D414" s="335" t="s">
        <v>1217</v>
      </c>
      <c r="E414" s="232">
        <v>385</v>
      </c>
    </row>
    <row r="415" spans="2:5">
      <c r="B415" s="233" t="s">
        <v>3875</v>
      </c>
      <c r="C415" s="233" t="s">
        <v>959</v>
      </c>
      <c r="D415" s="335" t="s">
        <v>1217</v>
      </c>
      <c r="E415" s="232">
        <v>365.86113999999998</v>
      </c>
    </row>
    <row r="416" spans="2:5">
      <c r="B416" s="233" t="s">
        <v>4105</v>
      </c>
      <c r="C416" s="233" t="s">
        <v>961</v>
      </c>
      <c r="D416" s="335" t="s">
        <v>1217</v>
      </c>
      <c r="E416" s="232">
        <v>361.72800999999998</v>
      </c>
    </row>
    <row r="417" spans="2:5">
      <c r="B417" s="233" t="s">
        <v>4106</v>
      </c>
      <c r="C417" s="233" t="s">
        <v>962</v>
      </c>
      <c r="D417" s="335" t="s">
        <v>1217</v>
      </c>
      <c r="E417" s="232">
        <v>357.18700000000001</v>
      </c>
    </row>
    <row r="418" spans="2:5">
      <c r="B418" s="233" t="s">
        <v>4107</v>
      </c>
      <c r="C418" s="233" t="s">
        <v>963</v>
      </c>
      <c r="D418" s="335" t="s">
        <v>1217</v>
      </c>
      <c r="E418" s="232">
        <v>355.21200000000005</v>
      </c>
    </row>
    <row r="419" spans="2:5">
      <c r="B419" s="233" t="s">
        <v>2186</v>
      </c>
      <c r="C419" s="233" t="s">
        <v>964</v>
      </c>
      <c r="D419" s="335" t="s">
        <v>1217</v>
      </c>
      <c r="E419" s="232">
        <v>351.58699999999999</v>
      </c>
    </row>
    <row r="420" spans="2:5">
      <c r="B420" s="233" t="s">
        <v>3919</v>
      </c>
      <c r="C420" s="233" t="s">
        <v>986</v>
      </c>
      <c r="D420" s="335" t="s">
        <v>1217</v>
      </c>
      <c r="E420" s="232">
        <v>350.82453000000004</v>
      </c>
    </row>
    <row r="421" spans="2:5">
      <c r="B421" s="233" t="s">
        <v>1642</v>
      </c>
      <c r="C421" s="233" t="s">
        <v>965</v>
      </c>
      <c r="D421" s="335" t="s">
        <v>1217</v>
      </c>
      <c r="E421" s="232">
        <v>350.67399999999998</v>
      </c>
    </row>
    <row r="422" spans="2:5">
      <c r="B422" s="233" t="s">
        <v>467</v>
      </c>
      <c r="C422" s="233" t="s">
        <v>532</v>
      </c>
      <c r="D422" s="335" t="s">
        <v>1217</v>
      </c>
      <c r="E422" s="232">
        <v>350.60533000000004</v>
      </c>
    </row>
    <row r="423" spans="2:5">
      <c r="B423" s="233" t="s">
        <v>3996</v>
      </c>
      <c r="C423" s="233" t="s">
        <v>967</v>
      </c>
      <c r="D423" s="335" t="s">
        <v>1217</v>
      </c>
      <c r="E423" s="232">
        <v>346.33300000000003</v>
      </c>
    </row>
    <row r="424" spans="2:5">
      <c r="B424" s="233" t="s">
        <v>4108</v>
      </c>
      <c r="C424" s="233" t="s">
        <v>969</v>
      </c>
      <c r="D424" s="335" t="s">
        <v>1217</v>
      </c>
      <c r="E424" s="232">
        <v>343.66300000000001</v>
      </c>
    </row>
    <row r="425" spans="2:5">
      <c r="B425" s="233" t="s">
        <v>3924</v>
      </c>
      <c r="C425" s="233" t="s">
        <v>970</v>
      </c>
      <c r="D425" s="335" t="s">
        <v>1217</v>
      </c>
      <c r="E425" s="232">
        <v>341.5</v>
      </c>
    </row>
    <row r="426" spans="2:5">
      <c r="B426" s="233" t="s">
        <v>3924</v>
      </c>
      <c r="C426" s="233" t="s">
        <v>971</v>
      </c>
      <c r="D426" s="335" t="s">
        <v>1217</v>
      </c>
      <c r="E426" s="232">
        <v>337.86200000000002</v>
      </c>
    </row>
    <row r="427" spans="2:5">
      <c r="B427" s="233" t="s">
        <v>1888</v>
      </c>
      <c r="C427" s="233" t="s">
        <v>973</v>
      </c>
      <c r="D427" s="335" t="s">
        <v>1217</v>
      </c>
      <c r="E427" s="232">
        <v>333.76721999999995</v>
      </c>
    </row>
    <row r="428" spans="2:5">
      <c r="B428" s="233" t="s">
        <v>3963</v>
      </c>
      <c r="C428" s="233" t="s">
        <v>975</v>
      </c>
      <c r="D428" s="335" t="s">
        <v>1217</v>
      </c>
      <c r="E428" s="232">
        <v>329.05008999999995</v>
      </c>
    </row>
    <row r="429" spans="2:5">
      <c r="B429" s="233" t="s">
        <v>4109</v>
      </c>
      <c r="C429" s="233" t="s">
        <v>977</v>
      </c>
      <c r="D429" s="335" t="s">
        <v>1217</v>
      </c>
      <c r="E429" s="232">
        <v>324</v>
      </c>
    </row>
    <row r="430" spans="2:5">
      <c r="B430" s="233" t="s">
        <v>2713</v>
      </c>
      <c r="C430" s="233" t="s">
        <v>978</v>
      </c>
      <c r="D430" s="335" t="s">
        <v>1217</v>
      </c>
      <c r="E430" s="232">
        <v>320.48025999999999</v>
      </c>
    </row>
    <row r="431" spans="2:5">
      <c r="B431" s="233" t="s">
        <v>4110</v>
      </c>
      <c r="C431" s="233" t="s">
        <v>980</v>
      </c>
      <c r="D431" s="335" t="s">
        <v>1217</v>
      </c>
      <c r="E431" s="232">
        <v>318.15800000000002</v>
      </c>
    </row>
    <row r="432" spans="2:5">
      <c r="B432" s="233" t="s">
        <v>2093</v>
      </c>
      <c r="C432" s="233" t="s">
        <v>981</v>
      </c>
      <c r="D432" s="335" t="s">
        <v>1217</v>
      </c>
      <c r="E432" s="232">
        <v>307.36399999999998</v>
      </c>
    </row>
    <row r="433" spans="2:5">
      <c r="B433" s="233" t="s">
        <v>3122</v>
      </c>
      <c r="C433" s="233" t="s">
        <v>3828</v>
      </c>
      <c r="D433" s="335" t="s">
        <v>1217</v>
      </c>
      <c r="E433" s="232">
        <v>307.07769999999999</v>
      </c>
    </row>
    <row r="434" spans="2:5">
      <c r="B434" s="233" t="s">
        <v>3919</v>
      </c>
      <c r="C434" s="233" t="s">
        <v>984</v>
      </c>
      <c r="D434" s="335" t="s">
        <v>1217</v>
      </c>
      <c r="E434" s="232">
        <v>305.8</v>
      </c>
    </row>
    <row r="435" spans="2:5">
      <c r="B435" s="233" t="s">
        <v>3894</v>
      </c>
      <c r="C435" s="233" t="s">
        <v>983</v>
      </c>
      <c r="D435" s="335" t="s">
        <v>1217</v>
      </c>
      <c r="E435" s="232">
        <v>305.51400000000001</v>
      </c>
    </row>
    <row r="436" spans="2:5">
      <c r="B436" s="233" t="s">
        <v>3920</v>
      </c>
      <c r="C436" s="233" t="s">
        <v>3829</v>
      </c>
      <c r="D436" s="335" t="s">
        <v>1217</v>
      </c>
      <c r="E436" s="232">
        <v>304.48</v>
      </c>
    </row>
    <row r="437" spans="2:5">
      <c r="B437" s="233" t="s">
        <v>2534</v>
      </c>
      <c r="C437" s="233" t="s">
        <v>1214</v>
      </c>
      <c r="D437" s="335" t="s">
        <v>1217</v>
      </c>
      <c r="E437" s="232">
        <v>300.88622999999995</v>
      </c>
    </row>
    <row r="438" spans="2:5">
      <c r="B438" s="233" t="s">
        <v>2051</v>
      </c>
      <c r="C438" s="233" t="s">
        <v>988</v>
      </c>
      <c r="D438" s="335" t="s">
        <v>1217</v>
      </c>
      <c r="E438" s="232">
        <v>299.37400000000002</v>
      </c>
    </row>
    <row r="439" spans="2:5">
      <c r="B439" s="233" t="s">
        <v>3947</v>
      </c>
      <c r="C439" s="233" t="s">
        <v>987</v>
      </c>
      <c r="D439" s="335" t="s">
        <v>1217</v>
      </c>
      <c r="E439" s="232">
        <v>298.57920000000001</v>
      </c>
    </row>
    <row r="440" spans="2:5">
      <c r="B440" s="233" t="s">
        <v>4006</v>
      </c>
      <c r="C440" s="233" t="s">
        <v>990</v>
      </c>
      <c r="D440" s="335" t="s">
        <v>1217</v>
      </c>
      <c r="E440" s="232">
        <v>297.50415000000004</v>
      </c>
    </row>
    <row r="441" spans="2:5">
      <c r="B441" s="233" t="s">
        <v>4002</v>
      </c>
      <c r="C441" s="233" t="s">
        <v>992</v>
      </c>
      <c r="D441" s="335" t="s">
        <v>1217</v>
      </c>
      <c r="E441" s="232">
        <v>293.46699999999998</v>
      </c>
    </row>
    <row r="442" spans="2:5">
      <c r="B442" s="233" t="s">
        <v>3885</v>
      </c>
      <c r="C442" s="233" t="s">
        <v>994</v>
      </c>
      <c r="D442" s="335" t="s">
        <v>1217</v>
      </c>
      <c r="E442" s="232">
        <v>291.69799999999998</v>
      </c>
    </row>
    <row r="443" spans="2:5">
      <c r="B443" s="233" t="s">
        <v>1904</v>
      </c>
      <c r="C443" s="233" t="s">
        <v>996</v>
      </c>
      <c r="D443" s="335" t="s">
        <v>1217</v>
      </c>
      <c r="E443" s="232">
        <v>288.54899999999998</v>
      </c>
    </row>
    <row r="444" spans="2:5">
      <c r="B444" s="233" t="s">
        <v>3897</v>
      </c>
      <c r="C444" s="233" t="s">
        <v>998</v>
      </c>
      <c r="D444" s="335" t="s">
        <v>1217</v>
      </c>
      <c r="E444" s="232">
        <v>288.15820000000002</v>
      </c>
    </row>
    <row r="445" spans="2:5">
      <c r="B445" s="233" t="s">
        <v>4111</v>
      </c>
      <c r="C445" s="233" t="s">
        <v>1000</v>
      </c>
      <c r="D445" s="335" t="s">
        <v>1217</v>
      </c>
      <c r="E445" s="232">
        <v>286.34500000000003</v>
      </c>
    </row>
    <row r="446" spans="2:5">
      <c r="B446" s="233" t="s">
        <v>2045</v>
      </c>
      <c r="C446" s="233" t="s">
        <v>1001</v>
      </c>
      <c r="D446" s="335" t="s">
        <v>1217</v>
      </c>
      <c r="E446" s="232">
        <v>285.47000000000003</v>
      </c>
    </row>
    <row r="447" spans="2:5">
      <c r="B447" s="233" t="s">
        <v>3921</v>
      </c>
      <c r="C447" s="233" t="s">
        <v>530</v>
      </c>
      <c r="D447" s="335" t="s">
        <v>1217</v>
      </c>
      <c r="E447" s="232">
        <v>283.39999999999998</v>
      </c>
    </row>
    <row r="448" spans="2:5">
      <c r="B448" s="233" t="s">
        <v>2317</v>
      </c>
      <c r="C448" s="233" t="s">
        <v>3830</v>
      </c>
      <c r="D448" s="335" t="s">
        <v>1217</v>
      </c>
      <c r="E448" s="232">
        <v>283.23427000000004</v>
      </c>
    </row>
    <row r="449" spans="2:5">
      <c r="B449" s="233" t="s">
        <v>4112</v>
      </c>
      <c r="C449" s="233" t="s">
        <v>1002</v>
      </c>
      <c r="D449" s="335" t="s">
        <v>1217</v>
      </c>
      <c r="E449" s="232">
        <v>280.2</v>
      </c>
    </row>
    <row r="450" spans="2:5">
      <c r="B450" s="233" t="s">
        <v>3995</v>
      </c>
      <c r="C450" s="233" t="s">
        <v>1004</v>
      </c>
      <c r="D450" s="335" t="s">
        <v>1217</v>
      </c>
      <c r="E450" s="232">
        <v>279.38200000000001</v>
      </c>
    </row>
    <row r="451" spans="2:5">
      <c r="B451" s="233" t="s">
        <v>3922</v>
      </c>
      <c r="C451" s="233" t="s">
        <v>1135</v>
      </c>
      <c r="D451" s="335" t="s">
        <v>1217</v>
      </c>
      <c r="E451" s="232">
        <v>278.93169</v>
      </c>
    </row>
    <row r="452" spans="2:5">
      <c r="B452" s="233" t="s">
        <v>300</v>
      </c>
      <c r="C452" s="233" t="s">
        <v>1003</v>
      </c>
      <c r="D452" s="335" t="s">
        <v>1217</v>
      </c>
      <c r="E452" s="232">
        <v>278.74599999999998</v>
      </c>
    </row>
    <row r="453" spans="2:5">
      <c r="B453" s="233" t="s">
        <v>4113</v>
      </c>
      <c r="C453" s="233" t="s">
        <v>1007</v>
      </c>
      <c r="D453" s="335" t="s">
        <v>1217</v>
      </c>
      <c r="E453" s="232">
        <v>278.25099999999998</v>
      </c>
    </row>
    <row r="454" spans="2:5">
      <c r="B454" s="233" t="s">
        <v>1756</v>
      </c>
      <c r="C454" s="233" t="s">
        <v>1010</v>
      </c>
      <c r="D454" s="335" t="s">
        <v>1217</v>
      </c>
      <c r="E454" s="232">
        <v>274.43248999999997</v>
      </c>
    </row>
    <row r="455" spans="2:5">
      <c r="B455" s="233" t="s">
        <v>469</v>
      </c>
      <c r="C455" s="233" t="s">
        <v>1008</v>
      </c>
      <c r="D455" s="335" t="s">
        <v>1217</v>
      </c>
      <c r="E455" s="232">
        <v>274.20436999999998</v>
      </c>
    </row>
    <row r="456" spans="2:5">
      <c r="B456" s="233" t="s">
        <v>3961</v>
      </c>
      <c r="C456" s="233" t="s">
        <v>1009</v>
      </c>
      <c r="D456" s="335" t="s">
        <v>1217</v>
      </c>
      <c r="E456" s="232">
        <v>273.80899999999997</v>
      </c>
    </row>
    <row r="457" spans="2:5">
      <c r="B457" s="233" t="s">
        <v>3923</v>
      </c>
      <c r="C457" s="233" t="s">
        <v>3831</v>
      </c>
      <c r="D457" s="335" t="s">
        <v>1217</v>
      </c>
      <c r="E457" s="232">
        <v>270</v>
      </c>
    </row>
    <row r="458" spans="2:5">
      <c r="B458" s="233" t="s">
        <v>3924</v>
      </c>
      <c r="C458" s="233" t="s">
        <v>972</v>
      </c>
      <c r="D458" s="335" t="s">
        <v>1217</v>
      </c>
      <c r="E458" s="232">
        <v>268.50200000000001</v>
      </c>
    </row>
    <row r="459" spans="2:5">
      <c r="B459" s="233" t="s">
        <v>4019</v>
      </c>
      <c r="C459" s="233" t="s">
        <v>1014</v>
      </c>
      <c r="D459" s="335" t="s">
        <v>1217</v>
      </c>
      <c r="E459" s="232">
        <v>263.99799999999999</v>
      </c>
    </row>
    <row r="460" spans="2:5">
      <c r="B460" s="233" t="s">
        <v>3853</v>
      </c>
      <c r="C460" s="233" t="s">
        <v>1016</v>
      </c>
      <c r="D460" s="335" t="s">
        <v>1217</v>
      </c>
      <c r="E460" s="232">
        <v>262</v>
      </c>
    </row>
    <row r="461" spans="2:5">
      <c r="B461" s="233" t="s">
        <v>3925</v>
      </c>
      <c r="C461" s="233" t="s">
        <v>3832</v>
      </c>
      <c r="D461" s="335" t="s">
        <v>1217</v>
      </c>
      <c r="E461" s="232">
        <v>261.69043999999997</v>
      </c>
    </row>
    <row r="462" spans="2:5">
      <c r="B462" s="233" t="s">
        <v>1743</v>
      </c>
      <c r="C462" s="233" t="s">
        <v>606</v>
      </c>
      <c r="D462" s="335" t="s">
        <v>1217</v>
      </c>
      <c r="E462" s="232">
        <v>258.93</v>
      </c>
    </row>
    <row r="463" spans="2:5">
      <c r="B463" s="233" t="s">
        <v>3860</v>
      </c>
      <c r="C463" s="233" t="s">
        <v>826</v>
      </c>
      <c r="D463" s="335" t="s">
        <v>1217</v>
      </c>
      <c r="E463" s="232">
        <v>257.10000000000002</v>
      </c>
    </row>
    <row r="464" spans="2:5">
      <c r="B464" s="233" t="s">
        <v>4114</v>
      </c>
      <c r="C464" s="233" t="s">
        <v>1018</v>
      </c>
      <c r="D464" s="335" t="s">
        <v>1217</v>
      </c>
      <c r="E464" s="232">
        <v>256.52600000000001</v>
      </c>
    </row>
    <row r="465" spans="2:5">
      <c r="B465" s="233" t="s">
        <v>4027</v>
      </c>
      <c r="C465" s="233" t="s">
        <v>1019</v>
      </c>
      <c r="D465" s="335" t="s">
        <v>1217</v>
      </c>
      <c r="E465" s="232">
        <v>253.65800000000002</v>
      </c>
    </row>
    <row r="466" spans="2:5">
      <c r="B466" s="233" t="s">
        <v>3987</v>
      </c>
      <c r="C466" s="233" t="s">
        <v>1021</v>
      </c>
      <c r="D466" s="335" t="s">
        <v>1217</v>
      </c>
      <c r="E466" s="232">
        <v>251.029</v>
      </c>
    </row>
    <row r="467" spans="2:5">
      <c r="B467" s="233" t="s">
        <v>2068</v>
      </c>
      <c r="C467" s="233" t="s">
        <v>1023</v>
      </c>
      <c r="D467" s="335" t="s">
        <v>1217</v>
      </c>
      <c r="E467" s="232">
        <v>249.02199999999999</v>
      </c>
    </row>
    <row r="468" spans="2:5">
      <c r="B468" s="233" t="s">
        <v>4115</v>
      </c>
      <c r="C468" s="233" t="s">
        <v>1025</v>
      </c>
      <c r="D468" s="335" t="s">
        <v>1217</v>
      </c>
      <c r="E468" s="232">
        <v>247.69799999999998</v>
      </c>
    </row>
    <row r="469" spans="2:5">
      <c r="B469" s="233" t="s">
        <v>3926</v>
      </c>
      <c r="C469" s="233" t="s">
        <v>1053</v>
      </c>
      <c r="D469" s="335" t="s">
        <v>1217</v>
      </c>
      <c r="E469" s="232">
        <v>244.13042999999999</v>
      </c>
    </row>
    <row r="470" spans="2:5">
      <c r="B470" s="233" t="s">
        <v>3927</v>
      </c>
      <c r="C470" s="233" t="s">
        <v>3833</v>
      </c>
      <c r="D470" s="335" t="s">
        <v>1217</v>
      </c>
      <c r="E470" s="232">
        <v>241.8</v>
      </c>
    </row>
    <row r="471" spans="2:5">
      <c r="B471" s="233" t="s">
        <v>2371</v>
      </c>
      <c r="C471" s="233" t="s">
        <v>1027</v>
      </c>
      <c r="D471" s="335" t="s">
        <v>1217</v>
      </c>
      <c r="E471" s="232">
        <v>241.21199999999999</v>
      </c>
    </row>
    <row r="472" spans="2:5">
      <c r="B472" s="233" t="s">
        <v>3862</v>
      </c>
      <c r="C472" s="233" t="s">
        <v>1026</v>
      </c>
      <c r="D472" s="335" t="s">
        <v>1217</v>
      </c>
      <c r="E472" s="232">
        <v>240.96708000000001</v>
      </c>
    </row>
    <row r="473" spans="2:5">
      <c r="B473" s="233" t="s">
        <v>3960</v>
      </c>
      <c r="C473" s="233" t="s">
        <v>1030</v>
      </c>
      <c r="D473" s="335" t="s">
        <v>1217</v>
      </c>
      <c r="E473" s="232">
        <v>236.14500000000001</v>
      </c>
    </row>
    <row r="474" spans="2:5">
      <c r="B474" s="233" t="s">
        <v>3928</v>
      </c>
      <c r="C474" s="233" t="s">
        <v>560</v>
      </c>
      <c r="D474" s="335" t="s">
        <v>1217</v>
      </c>
      <c r="E474" s="232">
        <v>234.84200000000001</v>
      </c>
    </row>
    <row r="475" spans="2:5">
      <c r="B475" s="233" t="s">
        <v>1888</v>
      </c>
      <c r="C475" s="233" t="s">
        <v>974</v>
      </c>
      <c r="D475" s="335" t="s">
        <v>1217</v>
      </c>
      <c r="E475" s="232">
        <v>233.45169000000001</v>
      </c>
    </row>
    <row r="476" spans="2:5">
      <c r="B476" s="233" t="s">
        <v>4116</v>
      </c>
      <c r="C476" s="233" t="s">
        <v>1032</v>
      </c>
      <c r="D476" s="335" t="s">
        <v>1217</v>
      </c>
      <c r="E476" s="232">
        <v>232.506</v>
      </c>
    </row>
    <row r="477" spans="2:5">
      <c r="B477" s="233" t="s">
        <v>1593</v>
      </c>
      <c r="C477" s="233" t="s">
        <v>1034</v>
      </c>
      <c r="D477" s="335" t="s">
        <v>1217</v>
      </c>
      <c r="E477" s="232">
        <v>232.14400000000001</v>
      </c>
    </row>
    <row r="478" spans="2:5">
      <c r="B478" s="233" t="s">
        <v>2384</v>
      </c>
      <c r="C478" s="233" t="s">
        <v>1033</v>
      </c>
      <c r="D478" s="335" t="s">
        <v>1217</v>
      </c>
      <c r="E478" s="232">
        <v>231.52700000000002</v>
      </c>
    </row>
    <row r="479" spans="2:5">
      <c r="B479" s="233" t="s">
        <v>2307</v>
      </c>
      <c r="C479" s="233" t="s">
        <v>1036</v>
      </c>
      <c r="D479" s="335" t="s">
        <v>1217</v>
      </c>
      <c r="E479" s="232">
        <v>226.15799999999999</v>
      </c>
    </row>
    <row r="480" spans="2:5">
      <c r="B480" s="233" t="s">
        <v>3929</v>
      </c>
      <c r="C480" s="233" t="s">
        <v>766</v>
      </c>
      <c r="D480" s="335" t="s">
        <v>1217</v>
      </c>
      <c r="E480" s="232">
        <v>218.20326</v>
      </c>
    </row>
    <row r="481" spans="2:5">
      <c r="B481" s="233" t="s">
        <v>3877</v>
      </c>
      <c r="C481" s="233" t="s">
        <v>1038</v>
      </c>
      <c r="D481" s="335" t="s">
        <v>1217</v>
      </c>
      <c r="E481" s="232">
        <v>216.67400000000001</v>
      </c>
    </row>
    <row r="482" spans="2:5">
      <c r="B482" s="233" t="s">
        <v>3930</v>
      </c>
      <c r="C482" s="233" t="s">
        <v>3834</v>
      </c>
      <c r="D482" s="335" t="s">
        <v>1217</v>
      </c>
      <c r="E482" s="232">
        <v>215.72595999999999</v>
      </c>
    </row>
    <row r="483" spans="2:5">
      <c r="B483" s="233" t="s">
        <v>4003</v>
      </c>
      <c r="C483" s="233" t="s">
        <v>1040</v>
      </c>
      <c r="D483" s="335" t="s">
        <v>1217</v>
      </c>
      <c r="E483" s="232">
        <v>212.41200000000001</v>
      </c>
    </row>
    <row r="484" spans="2:5">
      <c r="B484" s="233" t="s">
        <v>356</v>
      </c>
      <c r="C484" s="233" t="s">
        <v>1043</v>
      </c>
      <c r="D484" s="335" t="s">
        <v>1217</v>
      </c>
      <c r="E484" s="232">
        <v>209.13900000000001</v>
      </c>
    </row>
    <row r="485" spans="2:5">
      <c r="B485" s="233" t="s">
        <v>2529</v>
      </c>
      <c r="C485" s="233" t="s">
        <v>1042</v>
      </c>
      <c r="D485" s="335" t="s">
        <v>1217</v>
      </c>
      <c r="E485" s="232">
        <v>208.65200000000002</v>
      </c>
    </row>
    <row r="486" spans="2:5">
      <c r="B486" s="233" t="s">
        <v>3931</v>
      </c>
      <c r="C486" s="233" t="s">
        <v>3835</v>
      </c>
      <c r="D486" s="335" t="s">
        <v>1217</v>
      </c>
      <c r="E486" s="232">
        <v>202.82499999999999</v>
      </c>
    </row>
    <row r="487" spans="2:5">
      <c r="B487" s="233" t="s">
        <v>1753</v>
      </c>
      <c r="C487" s="233" t="s">
        <v>757</v>
      </c>
      <c r="D487" s="335" t="s">
        <v>1217</v>
      </c>
      <c r="E487" s="232">
        <v>200.69158999999999</v>
      </c>
    </row>
    <row r="488" spans="2:5">
      <c r="B488" s="233" t="s">
        <v>3932</v>
      </c>
      <c r="C488" s="233" t="s">
        <v>1190</v>
      </c>
      <c r="D488" s="335" t="s">
        <v>1217</v>
      </c>
      <c r="E488" s="232">
        <v>199.37527</v>
      </c>
    </row>
    <row r="489" spans="2:5">
      <c r="B489" s="233" t="s">
        <v>3933</v>
      </c>
      <c r="C489" s="233" t="s">
        <v>911</v>
      </c>
      <c r="D489" s="335" t="s">
        <v>1217</v>
      </c>
      <c r="E489" s="232">
        <v>195.24319</v>
      </c>
    </row>
    <row r="490" spans="2:5">
      <c r="B490" s="233" t="s">
        <v>2517</v>
      </c>
      <c r="C490" s="233" t="s">
        <v>1046</v>
      </c>
      <c r="D490" s="335" t="s">
        <v>1217</v>
      </c>
      <c r="E490" s="232">
        <v>195.047</v>
      </c>
    </row>
    <row r="491" spans="2:5">
      <c r="B491" s="233" t="s">
        <v>3881</v>
      </c>
      <c r="C491" s="233" t="s">
        <v>1048</v>
      </c>
      <c r="D491" s="335" t="s">
        <v>1217</v>
      </c>
      <c r="E491" s="232">
        <v>194.029</v>
      </c>
    </row>
    <row r="492" spans="2:5">
      <c r="B492" s="233" t="s">
        <v>3934</v>
      </c>
      <c r="C492" s="233" t="s">
        <v>847</v>
      </c>
      <c r="D492" s="335" t="s">
        <v>1217</v>
      </c>
      <c r="E492" s="232">
        <v>193.68776</v>
      </c>
    </row>
    <row r="493" spans="2:5">
      <c r="B493" s="233" t="s">
        <v>466</v>
      </c>
      <c r="C493" s="233" t="s">
        <v>510</v>
      </c>
      <c r="D493" s="335" t="s">
        <v>1217</v>
      </c>
      <c r="E493" s="232">
        <v>193.6</v>
      </c>
    </row>
    <row r="494" spans="2:5">
      <c r="B494" s="233" t="s">
        <v>2534</v>
      </c>
      <c r="C494" s="233" t="s">
        <v>1050</v>
      </c>
      <c r="D494" s="335" t="s">
        <v>1217</v>
      </c>
      <c r="E494" s="232">
        <v>192.80500000000001</v>
      </c>
    </row>
    <row r="495" spans="2:5">
      <c r="B495" s="233" t="s">
        <v>3935</v>
      </c>
      <c r="C495" s="233" t="s">
        <v>839</v>
      </c>
      <c r="D495" s="335" t="s">
        <v>1217</v>
      </c>
      <c r="E495" s="232">
        <v>191.28597000000002</v>
      </c>
    </row>
    <row r="496" spans="2:5">
      <c r="B496" s="233" t="s">
        <v>3926</v>
      </c>
      <c r="C496" s="233" t="s">
        <v>1052</v>
      </c>
      <c r="D496" s="335" t="s">
        <v>1217</v>
      </c>
      <c r="E496" s="232">
        <v>188.49199999999999</v>
      </c>
    </row>
    <row r="497" spans="2:5">
      <c r="B497" s="233" t="s">
        <v>3936</v>
      </c>
      <c r="C497" s="233" t="s">
        <v>1131</v>
      </c>
      <c r="D497" s="335" t="s">
        <v>1217</v>
      </c>
      <c r="E497" s="232">
        <v>186.822</v>
      </c>
    </row>
    <row r="498" spans="2:5">
      <c r="B498" s="233" t="s">
        <v>1555</v>
      </c>
      <c r="C498" s="233" t="s">
        <v>1054</v>
      </c>
      <c r="D498" s="335" t="s">
        <v>1217</v>
      </c>
      <c r="E498" s="232">
        <v>177.10599999999999</v>
      </c>
    </row>
    <row r="499" spans="2:5">
      <c r="B499" s="233" t="s">
        <v>4036</v>
      </c>
      <c r="C499" s="233" t="s">
        <v>1058</v>
      </c>
      <c r="D499" s="335" t="s">
        <v>1217</v>
      </c>
      <c r="E499" s="232">
        <v>173.91200000000001</v>
      </c>
    </row>
    <row r="500" spans="2:5">
      <c r="B500" s="233" t="s">
        <v>1529</v>
      </c>
      <c r="C500" s="233" t="s">
        <v>1057</v>
      </c>
      <c r="D500" s="335" t="s">
        <v>1217</v>
      </c>
      <c r="E500" s="232">
        <v>173.71199999999999</v>
      </c>
    </row>
    <row r="501" spans="2:5">
      <c r="B501" s="233" t="s">
        <v>2446</v>
      </c>
      <c r="C501" s="233" t="s">
        <v>1056</v>
      </c>
      <c r="D501" s="335" t="s">
        <v>1217</v>
      </c>
      <c r="E501" s="232">
        <v>173.631</v>
      </c>
    </row>
    <row r="502" spans="2:5">
      <c r="B502" s="233" t="s">
        <v>4016</v>
      </c>
      <c r="C502" s="233" t="s">
        <v>1062</v>
      </c>
      <c r="D502" s="335" t="s">
        <v>1217</v>
      </c>
      <c r="E502" s="232">
        <v>173.20099999999999</v>
      </c>
    </row>
    <row r="503" spans="2:5">
      <c r="B503" s="233" t="s">
        <v>2039</v>
      </c>
      <c r="C503" s="233" t="s">
        <v>1064</v>
      </c>
      <c r="D503" s="335" t="s">
        <v>1217</v>
      </c>
      <c r="E503" s="232">
        <v>171.63160999999999</v>
      </c>
    </row>
    <row r="504" spans="2:5">
      <c r="B504" s="233" t="s">
        <v>2269</v>
      </c>
      <c r="C504" s="233" t="s">
        <v>1066</v>
      </c>
      <c r="D504" s="335" t="s">
        <v>1217</v>
      </c>
      <c r="E504" s="232">
        <v>168.28783999999999</v>
      </c>
    </row>
    <row r="505" spans="2:5">
      <c r="B505" s="233" t="s">
        <v>3937</v>
      </c>
      <c r="C505" s="233" t="s">
        <v>1073</v>
      </c>
      <c r="D505" s="335" t="s">
        <v>1217</v>
      </c>
      <c r="E505" s="232">
        <v>164.54480999999998</v>
      </c>
    </row>
    <row r="506" spans="2:5">
      <c r="B506" s="233" t="s">
        <v>3938</v>
      </c>
      <c r="C506" s="233" t="s">
        <v>3836</v>
      </c>
      <c r="D506" s="335" t="s">
        <v>1217</v>
      </c>
      <c r="E506" s="232">
        <v>164.07271</v>
      </c>
    </row>
    <row r="507" spans="2:5">
      <c r="B507" s="233" t="s">
        <v>4117</v>
      </c>
      <c r="C507" s="233" t="s">
        <v>1068</v>
      </c>
      <c r="D507" s="335" t="s">
        <v>1217</v>
      </c>
      <c r="E507" s="232">
        <v>163.9</v>
      </c>
    </row>
    <row r="508" spans="2:5">
      <c r="B508" s="233" t="s">
        <v>3990</v>
      </c>
      <c r="C508" s="233" t="s">
        <v>1069</v>
      </c>
      <c r="D508" s="335" t="s">
        <v>1217</v>
      </c>
      <c r="E508" s="232">
        <v>162</v>
      </c>
    </row>
    <row r="509" spans="2:5">
      <c r="B509" s="233" t="s">
        <v>3937</v>
      </c>
      <c r="C509" s="233" t="s">
        <v>1071</v>
      </c>
      <c r="D509" s="335" t="s">
        <v>1217</v>
      </c>
      <c r="E509" s="232">
        <v>161.22483000000003</v>
      </c>
    </row>
    <row r="510" spans="2:5">
      <c r="B510" s="233" t="s">
        <v>3953</v>
      </c>
      <c r="C510" s="233" t="s">
        <v>1072</v>
      </c>
      <c r="D510" s="335" t="s">
        <v>1217</v>
      </c>
      <c r="E510" s="232">
        <v>160.96199999999999</v>
      </c>
    </row>
    <row r="511" spans="2:5">
      <c r="B511" s="233" t="s">
        <v>4118</v>
      </c>
      <c r="C511" s="233" t="s">
        <v>1075</v>
      </c>
      <c r="D511" s="335" t="s">
        <v>1217</v>
      </c>
      <c r="E511" s="232">
        <v>159.6</v>
      </c>
    </row>
    <row r="512" spans="2:5">
      <c r="B512" s="233" t="s">
        <v>2252</v>
      </c>
      <c r="C512" s="233" t="s">
        <v>527</v>
      </c>
      <c r="D512" s="335" t="s">
        <v>1217</v>
      </c>
      <c r="E512" s="232">
        <v>156.1379</v>
      </c>
    </row>
    <row r="513" spans="2:5">
      <c r="B513" s="233" t="s">
        <v>2797</v>
      </c>
      <c r="C513" s="233" t="s">
        <v>1076</v>
      </c>
      <c r="D513" s="335" t="s">
        <v>1217</v>
      </c>
      <c r="E513" s="232">
        <v>154.63499999999999</v>
      </c>
    </row>
    <row r="514" spans="2:5">
      <c r="B514" s="233" t="s">
        <v>1981</v>
      </c>
      <c r="C514" s="233" t="s">
        <v>1078</v>
      </c>
      <c r="D514" s="335" t="s">
        <v>1217</v>
      </c>
      <c r="E514" s="232">
        <v>153.851</v>
      </c>
    </row>
    <row r="515" spans="2:5">
      <c r="B515" s="233" t="s">
        <v>3939</v>
      </c>
      <c r="C515" s="233" t="s">
        <v>1095</v>
      </c>
      <c r="D515" s="335" t="s">
        <v>1217</v>
      </c>
      <c r="E515" s="232">
        <v>153.0975</v>
      </c>
    </row>
    <row r="516" spans="2:5">
      <c r="B516" s="233" t="s">
        <v>1584</v>
      </c>
      <c r="C516" s="233" t="s">
        <v>909</v>
      </c>
      <c r="D516" s="335" t="s">
        <v>1217</v>
      </c>
      <c r="E516" s="232">
        <v>152.16639000000001</v>
      </c>
    </row>
    <row r="517" spans="2:5">
      <c r="B517" s="233" t="s">
        <v>3254</v>
      </c>
      <c r="C517" s="233" t="s">
        <v>1079</v>
      </c>
      <c r="D517" s="335" t="s">
        <v>1217</v>
      </c>
      <c r="E517" s="232">
        <v>148.37200000000001</v>
      </c>
    </row>
    <row r="518" spans="2:5">
      <c r="B518" s="233" t="s">
        <v>300</v>
      </c>
      <c r="C518" s="233" t="s">
        <v>1005</v>
      </c>
      <c r="D518" s="335" t="s">
        <v>1217</v>
      </c>
      <c r="E518" s="232">
        <v>147.73080999999999</v>
      </c>
    </row>
    <row r="519" spans="2:5">
      <c r="B519" s="233" t="s">
        <v>2632</v>
      </c>
      <c r="C519" s="233" t="s">
        <v>1081</v>
      </c>
      <c r="D519" s="335" t="s">
        <v>1217</v>
      </c>
      <c r="E519" s="232">
        <v>147.35599999999999</v>
      </c>
    </row>
    <row r="520" spans="2:5">
      <c r="B520" s="233" t="s">
        <v>3940</v>
      </c>
      <c r="C520" s="233" t="s">
        <v>3837</v>
      </c>
      <c r="D520" s="335" t="s">
        <v>1217</v>
      </c>
      <c r="E520" s="232">
        <v>146.017</v>
      </c>
    </row>
    <row r="521" spans="2:5">
      <c r="B521" s="233" t="s">
        <v>3941</v>
      </c>
      <c r="C521" s="233" t="s">
        <v>869</v>
      </c>
      <c r="D521" s="335" t="s">
        <v>1217</v>
      </c>
      <c r="E521" s="232">
        <v>145.79</v>
      </c>
    </row>
    <row r="522" spans="2:5">
      <c r="B522" s="233" t="s">
        <v>1696</v>
      </c>
      <c r="C522" s="233" t="s">
        <v>731</v>
      </c>
      <c r="D522" s="335" t="s">
        <v>1217</v>
      </c>
      <c r="E522" s="232">
        <v>145.26999999999998</v>
      </c>
    </row>
    <row r="523" spans="2:5">
      <c r="B523" s="233" t="s">
        <v>4119</v>
      </c>
      <c r="C523" s="233" t="s">
        <v>1083</v>
      </c>
      <c r="D523" s="335" t="s">
        <v>1217</v>
      </c>
      <c r="E523" s="232">
        <v>143.762</v>
      </c>
    </row>
    <row r="524" spans="2:5">
      <c r="B524" s="233" t="s">
        <v>1858</v>
      </c>
      <c r="C524" s="233" t="s">
        <v>1084</v>
      </c>
      <c r="D524" s="335" t="s">
        <v>1217</v>
      </c>
      <c r="E524" s="232">
        <v>142.53749999999999</v>
      </c>
    </row>
    <row r="525" spans="2:5">
      <c r="B525" s="233" t="s">
        <v>4031</v>
      </c>
      <c r="C525" s="233" t="s">
        <v>1086</v>
      </c>
      <c r="D525" s="335" t="s">
        <v>1217</v>
      </c>
      <c r="E525" s="232">
        <v>142.47300000000001</v>
      </c>
    </row>
    <row r="526" spans="2:5">
      <c r="B526" s="233" t="s">
        <v>350</v>
      </c>
      <c r="C526" s="233" t="s">
        <v>1087</v>
      </c>
      <c r="D526" s="335" t="s">
        <v>1217</v>
      </c>
      <c r="E526" s="232">
        <v>141.52600000000001</v>
      </c>
    </row>
    <row r="527" spans="2:5">
      <c r="B527" s="233" t="s">
        <v>2143</v>
      </c>
      <c r="C527" s="233" t="s">
        <v>1090</v>
      </c>
      <c r="D527" s="335" t="s">
        <v>1217</v>
      </c>
      <c r="E527" s="232">
        <v>141.376</v>
      </c>
    </row>
    <row r="528" spans="2:5">
      <c r="B528" s="233" t="s">
        <v>4037</v>
      </c>
      <c r="C528" s="233" t="s">
        <v>1091</v>
      </c>
      <c r="D528" s="335" t="s">
        <v>1217</v>
      </c>
      <c r="E528" s="232">
        <v>140.5</v>
      </c>
    </row>
    <row r="529" spans="2:5">
      <c r="B529" s="233" t="s">
        <v>3942</v>
      </c>
      <c r="C529" s="233" t="s">
        <v>3838</v>
      </c>
      <c r="D529" s="335" t="s">
        <v>1217</v>
      </c>
      <c r="E529" s="232">
        <v>137.809</v>
      </c>
    </row>
    <row r="530" spans="2:5">
      <c r="B530" s="233" t="s">
        <v>3939</v>
      </c>
      <c r="C530" s="233" t="s">
        <v>1094</v>
      </c>
      <c r="D530" s="335" t="s">
        <v>1217</v>
      </c>
      <c r="E530" s="232">
        <v>134.79399999999998</v>
      </c>
    </row>
    <row r="531" spans="2:5">
      <c r="B531" s="233" t="s">
        <v>2331</v>
      </c>
      <c r="C531" s="233" t="s">
        <v>619</v>
      </c>
      <c r="D531" s="335" t="s">
        <v>1217</v>
      </c>
      <c r="E531" s="232">
        <v>134.76900000000001</v>
      </c>
    </row>
    <row r="532" spans="2:5">
      <c r="B532" s="233" t="s">
        <v>3943</v>
      </c>
      <c r="C532" s="233" t="s">
        <v>3839</v>
      </c>
      <c r="D532" s="335" t="s">
        <v>1217</v>
      </c>
      <c r="E532" s="232">
        <v>134.09460999999999</v>
      </c>
    </row>
    <row r="533" spans="2:5">
      <c r="B533" s="233" t="s">
        <v>4120</v>
      </c>
      <c r="C533" s="233" t="s">
        <v>1096</v>
      </c>
      <c r="D533" s="335" t="s">
        <v>1217</v>
      </c>
      <c r="E533" s="232">
        <v>132.59399999999999</v>
      </c>
    </row>
    <row r="534" spans="2:5">
      <c r="B534" s="233" t="s">
        <v>3983</v>
      </c>
      <c r="C534" s="233" t="s">
        <v>1097</v>
      </c>
      <c r="D534" s="335" t="s">
        <v>1217</v>
      </c>
      <c r="E534" s="232">
        <v>132.15800000000002</v>
      </c>
    </row>
    <row r="535" spans="2:5">
      <c r="B535" s="233" t="s">
        <v>1571</v>
      </c>
      <c r="C535" s="233" t="s">
        <v>1099</v>
      </c>
      <c r="D535" s="335" t="s">
        <v>1217</v>
      </c>
      <c r="E535" s="232">
        <v>131.898</v>
      </c>
    </row>
    <row r="536" spans="2:5">
      <c r="B536" s="233" t="s">
        <v>2717</v>
      </c>
      <c r="C536" s="233" t="s">
        <v>1098</v>
      </c>
      <c r="D536" s="335" t="s">
        <v>1217</v>
      </c>
      <c r="E536" s="232">
        <v>131.76400000000001</v>
      </c>
    </row>
    <row r="537" spans="2:5">
      <c r="B537" s="233" t="s">
        <v>2093</v>
      </c>
      <c r="C537" s="233" t="s">
        <v>982</v>
      </c>
      <c r="D537" s="335" t="s">
        <v>1217</v>
      </c>
      <c r="E537" s="232">
        <v>131.42573000000002</v>
      </c>
    </row>
    <row r="538" spans="2:5">
      <c r="B538" s="233" t="s">
        <v>4121</v>
      </c>
      <c r="C538" s="233" t="s">
        <v>1103</v>
      </c>
      <c r="D538" s="335" t="s">
        <v>1217</v>
      </c>
      <c r="E538" s="232">
        <v>131.30600000000001</v>
      </c>
    </row>
    <row r="539" spans="2:5">
      <c r="B539" s="233" t="s">
        <v>3888</v>
      </c>
      <c r="C539" s="233" t="s">
        <v>1104</v>
      </c>
      <c r="D539" s="335" t="s">
        <v>1217</v>
      </c>
      <c r="E539" s="232">
        <v>130.41200000000001</v>
      </c>
    </row>
    <row r="540" spans="2:5">
      <c r="B540" s="233" t="s">
        <v>3855</v>
      </c>
      <c r="C540" s="233" t="s">
        <v>1107</v>
      </c>
      <c r="D540" s="335" t="s">
        <v>1217</v>
      </c>
      <c r="E540" s="232">
        <v>128.90199999999999</v>
      </c>
    </row>
    <row r="541" spans="2:5">
      <c r="B541" s="233" t="s">
        <v>2023</v>
      </c>
      <c r="C541" s="233" t="s">
        <v>1106</v>
      </c>
      <c r="D541" s="335" t="s">
        <v>1217</v>
      </c>
      <c r="E541" s="232">
        <v>128.61799999999999</v>
      </c>
    </row>
    <row r="542" spans="2:5">
      <c r="B542" s="233" t="s">
        <v>2617</v>
      </c>
      <c r="C542" s="233" t="s">
        <v>1110</v>
      </c>
      <c r="D542" s="335" t="s">
        <v>1217</v>
      </c>
      <c r="E542" s="232">
        <v>125.316</v>
      </c>
    </row>
    <row r="543" spans="2:5">
      <c r="B543" s="233" t="s">
        <v>4122</v>
      </c>
      <c r="C543" s="233" t="s">
        <v>1112</v>
      </c>
      <c r="D543" s="335" t="s">
        <v>1217</v>
      </c>
      <c r="E543" s="232">
        <v>124</v>
      </c>
    </row>
    <row r="544" spans="2:5">
      <c r="B544" s="233" t="s">
        <v>1591</v>
      </c>
      <c r="C544" s="233" t="s">
        <v>1113</v>
      </c>
      <c r="D544" s="335" t="s">
        <v>1217</v>
      </c>
      <c r="E544" s="232">
        <v>122.90778999999999</v>
      </c>
    </row>
    <row r="545" spans="2:5">
      <c r="B545" s="233" t="s">
        <v>4001</v>
      </c>
      <c r="C545" s="233" t="s">
        <v>1116</v>
      </c>
      <c r="D545" s="335" t="s">
        <v>1217</v>
      </c>
      <c r="E545" s="232">
        <v>122.35499999999999</v>
      </c>
    </row>
    <row r="546" spans="2:5">
      <c r="B546" s="233" t="s">
        <v>4123</v>
      </c>
      <c r="C546" s="233" t="s">
        <v>1115</v>
      </c>
      <c r="D546" s="335" t="s">
        <v>1217</v>
      </c>
      <c r="E546" s="232">
        <v>122</v>
      </c>
    </row>
    <row r="547" spans="2:5">
      <c r="B547" s="233" t="s">
        <v>2647</v>
      </c>
      <c r="C547" s="233" t="s">
        <v>3840</v>
      </c>
      <c r="D547" s="335" t="s">
        <v>1217</v>
      </c>
      <c r="E547" s="232">
        <v>121.53494999999999</v>
      </c>
    </row>
    <row r="548" spans="2:5">
      <c r="B548" s="233" t="s">
        <v>3873</v>
      </c>
      <c r="C548" s="233" t="s">
        <v>1117</v>
      </c>
      <c r="D548" s="335" t="s">
        <v>1217</v>
      </c>
      <c r="E548" s="232">
        <v>121.512</v>
      </c>
    </row>
    <row r="549" spans="2:5">
      <c r="B549" s="233" t="s">
        <v>288</v>
      </c>
      <c r="C549" s="233" t="s">
        <v>584</v>
      </c>
      <c r="D549" s="335" t="s">
        <v>1217</v>
      </c>
      <c r="E549" s="232">
        <v>119.80341</v>
      </c>
    </row>
    <row r="550" spans="2:5">
      <c r="B550" s="233" t="s">
        <v>3944</v>
      </c>
      <c r="C550" s="233" t="s">
        <v>632</v>
      </c>
      <c r="D550" s="335" t="s">
        <v>1217</v>
      </c>
      <c r="E550" s="232">
        <v>119.401</v>
      </c>
    </row>
    <row r="551" spans="2:5">
      <c r="B551" s="233" t="s">
        <v>4124</v>
      </c>
      <c r="C551" s="233" t="s">
        <v>1120</v>
      </c>
      <c r="D551" s="335" t="s">
        <v>1217</v>
      </c>
      <c r="E551" s="232">
        <v>119.02600000000001</v>
      </c>
    </row>
    <row r="552" spans="2:5">
      <c r="B552" s="233" t="s">
        <v>3945</v>
      </c>
      <c r="C552" s="233" t="s">
        <v>1206</v>
      </c>
      <c r="D552" s="335" t="s">
        <v>1217</v>
      </c>
      <c r="E552" s="232">
        <v>115.85841000000001</v>
      </c>
    </row>
    <row r="553" spans="2:5">
      <c r="B553" s="233" t="s">
        <v>4125</v>
      </c>
      <c r="C553" s="233" t="s">
        <v>1121</v>
      </c>
      <c r="D553" s="335" t="s">
        <v>1217</v>
      </c>
      <c r="E553" s="232">
        <v>114.66300000000001</v>
      </c>
    </row>
    <row r="554" spans="2:5">
      <c r="B554" s="233" t="s">
        <v>4021</v>
      </c>
      <c r="C554" s="233" t="s">
        <v>1122</v>
      </c>
      <c r="D554" s="335" t="s">
        <v>1217</v>
      </c>
      <c r="E554" s="232">
        <v>113.658</v>
      </c>
    </row>
    <row r="555" spans="2:5">
      <c r="B555" s="233" t="s">
        <v>3946</v>
      </c>
      <c r="C555" s="233" t="s">
        <v>3841</v>
      </c>
      <c r="D555" s="335" t="s">
        <v>1217</v>
      </c>
      <c r="E555" s="232">
        <v>113.59945000000002</v>
      </c>
    </row>
    <row r="556" spans="2:5">
      <c r="B556" s="233" t="s">
        <v>3992</v>
      </c>
      <c r="C556" s="233" t="s">
        <v>1124</v>
      </c>
      <c r="D556" s="335" t="s">
        <v>1217</v>
      </c>
      <c r="E556" s="232">
        <v>112.93600000000001</v>
      </c>
    </row>
    <row r="557" spans="2:5">
      <c r="B557" s="233" t="s">
        <v>3958</v>
      </c>
      <c r="C557" s="233" t="s">
        <v>1126</v>
      </c>
      <c r="D557" s="335" t="s">
        <v>1217</v>
      </c>
      <c r="E557" s="232">
        <v>112.44</v>
      </c>
    </row>
    <row r="558" spans="2:5">
      <c r="B558" s="233" t="s">
        <v>3947</v>
      </c>
      <c r="C558" s="233" t="s">
        <v>989</v>
      </c>
      <c r="D558" s="335" t="s">
        <v>1217</v>
      </c>
      <c r="E558" s="232">
        <v>112.29167</v>
      </c>
    </row>
    <row r="559" spans="2:5">
      <c r="B559" s="233" t="s">
        <v>2576</v>
      </c>
      <c r="C559" s="233" t="s">
        <v>3842</v>
      </c>
      <c r="D559" s="335" t="s">
        <v>1217</v>
      </c>
      <c r="E559" s="232">
        <v>111.34</v>
      </c>
    </row>
    <row r="560" spans="2:5">
      <c r="B560" s="233" t="s">
        <v>3948</v>
      </c>
      <c r="C560" s="233" t="s">
        <v>1133</v>
      </c>
      <c r="D560" s="335" t="s">
        <v>1217</v>
      </c>
      <c r="E560" s="232">
        <v>111.093</v>
      </c>
    </row>
    <row r="561" spans="2:5">
      <c r="B561" s="233" t="s">
        <v>450</v>
      </c>
      <c r="C561" s="233" t="s">
        <v>3843</v>
      </c>
      <c r="D561" s="335" t="s">
        <v>1217</v>
      </c>
      <c r="E561" s="232">
        <v>110.505</v>
      </c>
    </row>
    <row r="562" spans="2:5">
      <c r="B562" s="233" t="s">
        <v>1879</v>
      </c>
      <c r="C562" s="233" t="s">
        <v>1128</v>
      </c>
      <c r="D562" s="335" t="s">
        <v>1217</v>
      </c>
      <c r="E562" s="232">
        <v>110.465</v>
      </c>
    </row>
    <row r="563" spans="2:5">
      <c r="B563" s="233" t="s">
        <v>3936</v>
      </c>
      <c r="C563" s="233" t="s">
        <v>1129</v>
      </c>
      <c r="D563" s="335" t="s">
        <v>1217</v>
      </c>
      <c r="E563" s="232">
        <v>110.1</v>
      </c>
    </row>
    <row r="564" spans="2:5">
      <c r="B564" s="233" t="s">
        <v>2121</v>
      </c>
      <c r="C564" s="233" t="s">
        <v>1186</v>
      </c>
      <c r="D564" s="335" t="s">
        <v>1217</v>
      </c>
      <c r="E564" s="232">
        <v>108.90799999999999</v>
      </c>
    </row>
    <row r="565" spans="2:5">
      <c r="B565" s="233" t="s">
        <v>3948</v>
      </c>
      <c r="C565" s="233" t="s">
        <v>1132</v>
      </c>
      <c r="D565" s="335" t="s">
        <v>1217</v>
      </c>
      <c r="E565" s="232">
        <v>108.88</v>
      </c>
    </row>
    <row r="566" spans="2:5">
      <c r="B566" s="233" t="s">
        <v>3949</v>
      </c>
      <c r="C566" s="233" t="s">
        <v>479</v>
      </c>
      <c r="D566" s="335" t="s">
        <v>1217</v>
      </c>
      <c r="E566" s="232">
        <v>108.224</v>
      </c>
    </row>
    <row r="567" spans="2:5">
      <c r="B567" s="233" t="s">
        <v>3922</v>
      </c>
      <c r="C567" s="233" t="s">
        <v>1134</v>
      </c>
      <c r="D567" s="335" t="s">
        <v>1217</v>
      </c>
      <c r="E567" s="232">
        <v>107.86</v>
      </c>
    </row>
    <row r="568" spans="2:5">
      <c r="B568" s="233" t="s">
        <v>2521</v>
      </c>
      <c r="C568" s="233" t="s">
        <v>628</v>
      </c>
      <c r="D568" s="335" t="s">
        <v>1217</v>
      </c>
      <c r="E568" s="232">
        <v>106.681</v>
      </c>
    </row>
    <row r="569" spans="2:5">
      <c r="B569" s="233" t="s">
        <v>350</v>
      </c>
      <c r="C569" s="233" t="s">
        <v>1089</v>
      </c>
      <c r="D569" s="335" t="s">
        <v>1217</v>
      </c>
      <c r="E569" s="232">
        <v>106.49872000000001</v>
      </c>
    </row>
    <row r="570" spans="2:5">
      <c r="B570" s="233" t="s">
        <v>2003</v>
      </c>
      <c r="C570" s="233" t="s">
        <v>1136</v>
      </c>
      <c r="D570" s="335" t="s">
        <v>1217</v>
      </c>
      <c r="E570" s="232">
        <v>106.431</v>
      </c>
    </row>
    <row r="571" spans="2:5">
      <c r="B571" s="233" t="s">
        <v>1651</v>
      </c>
      <c r="C571" s="233" t="s">
        <v>1205</v>
      </c>
      <c r="D571" s="335" t="s">
        <v>1217</v>
      </c>
      <c r="E571" s="232">
        <v>105.866</v>
      </c>
    </row>
    <row r="572" spans="2:5">
      <c r="B572" s="233" t="s">
        <v>4041</v>
      </c>
      <c r="C572" s="233" t="s">
        <v>1138</v>
      </c>
      <c r="D572" s="335" t="s">
        <v>1217</v>
      </c>
      <c r="E572" s="232">
        <v>105.3</v>
      </c>
    </row>
    <row r="573" spans="2:5">
      <c r="B573" s="233" t="s">
        <v>3950</v>
      </c>
      <c r="C573" s="233" t="s">
        <v>3844</v>
      </c>
      <c r="D573" s="335" t="s">
        <v>1217</v>
      </c>
      <c r="E573" s="232">
        <v>104.395</v>
      </c>
    </row>
    <row r="574" spans="2:5">
      <c r="B574" s="233" t="s">
        <v>3951</v>
      </c>
      <c r="C574" s="233" t="s">
        <v>1208</v>
      </c>
      <c r="D574" s="335" t="s">
        <v>1217</v>
      </c>
      <c r="E574" s="232">
        <v>104.32105000000001</v>
      </c>
    </row>
    <row r="575" spans="2:5">
      <c r="B575" s="233" t="s">
        <v>4126</v>
      </c>
      <c r="C575" s="233" t="s">
        <v>1140</v>
      </c>
      <c r="D575" s="335" t="s">
        <v>1217</v>
      </c>
      <c r="E575" s="232">
        <v>103.09699999999999</v>
      </c>
    </row>
    <row r="576" spans="2:5">
      <c r="B576" s="233" t="s">
        <v>4029</v>
      </c>
      <c r="C576" s="233" t="s">
        <v>1141</v>
      </c>
      <c r="D576" s="335" t="s">
        <v>1217</v>
      </c>
      <c r="E576" s="232">
        <v>102.208</v>
      </c>
    </row>
    <row r="577" spans="2:5">
      <c r="B577" s="233" t="s">
        <v>419</v>
      </c>
      <c r="C577" s="233" t="s">
        <v>738</v>
      </c>
      <c r="D577" s="335" t="s">
        <v>1217</v>
      </c>
      <c r="E577" s="232">
        <v>101.57600000000001</v>
      </c>
    </row>
    <row r="578" spans="2:5">
      <c r="B578" s="233" t="s">
        <v>3882</v>
      </c>
      <c r="C578" s="233" t="s">
        <v>1143</v>
      </c>
      <c r="D578" s="335" t="s">
        <v>1217</v>
      </c>
      <c r="E578" s="232">
        <v>101.21000000000001</v>
      </c>
    </row>
    <row r="579" spans="2:5">
      <c r="B579" s="233" t="s">
        <v>1662</v>
      </c>
      <c r="C579" s="233" t="s">
        <v>1145</v>
      </c>
      <c r="D579" s="335" t="s">
        <v>1217</v>
      </c>
      <c r="E579" s="232">
        <v>100.411</v>
      </c>
    </row>
    <row r="580" spans="2:5">
      <c r="B580" s="233" t="s">
        <v>3914</v>
      </c>
      <c r="C580" s="233" t="s">
        <v>1146</v>
      </c>
      <c r="D580" s="335" t="s">
        <v>1217</v>
      </c>
      <c r="E580" s="232">
        <v>100.28814999999999</v>
      </c>
    </row>
    <row r="581" spans="2:5">
      <c r="B581" s="233" t="s">
        <v>2374</v>
      </c>
      <c r="C581" s="233" t="s">
        <v>668</v>
      </c>
      <c r="D581" s="335" t="s">
        <v>1217</v>
      </c>
      <c r="E581" s="232">
        <v>97.711820000000003</v>
      </c>
    </row>
    <row r="582" spans="2:5">
      <c r="B582" s="233" t="s">
        <v>2489</v>
      </c>
      <c r="C582" s="233" t="s">
        <v>1149</v>
      </c>
      <c r="D582" s="335" t="s">
        <v>1217</v>
      </c>
      <c r="E582" s="232">
        <v>97.242999999999995</v>
      </c>
    </row>
    <row r="583" spans="2:5">
      <c r="B583" s="233" t="s">
        <v>2597</v>
      </c>
      <c r="C583" s="233" t="s">
        <v>1151</v>
      </c>
      <c r="D583" s="335" t="s">
        <v>1217</v>
      </c>
      <c r="E583" s="232">
        <v>95.094999999999999</v>
      </c>
    </row>
    <row r="584" spans="2:5">
      <c r="B584" s="233" t="s">
        <v>2534</v>
      </c>
      <c r="C584" s="233" t="s">
        <v>1051</v>
      </c>
      <c r="D584" s="335" t="s">
        <v>1217</v>
      </c>
      <c r="E584" s="232">
        <v>93.050609999999992</v>
      </c>
    </row>
    <row r="585" spans="2:5">
      <c r="B585" s="233" t="s">
        <v>2269</v>
      </c>
      <c r="C585" s="233" t="s">
        <v>1067</v>
      </c>
      <c r="D585" s="335" t="s">
        <v>1217</v>
      </c>
      <c r="E585" s="232">
        <v>92.54177</v>
      </c>
    </row>
    <row r="586" spans="2:5">
      <c r="B586" s="233" t="s">
        <v>3952</v>
      </c>
      <c r="C586" s="233" t="s">
        <v>1160</v>
      </c>
      <c r="D586" s="335" t="s">
        <v>1217</v>
      </c>
      <c r="E586" s="232">
        <v>91.317999999999998</v>
      </c>
    </row>
    <row r="587" spans="2:5">
      <c r="B587" s="233" t="s">
        <v>1648</v>
      </c>
      <c r="C587" s="233" t="s">
        <v>1153</v>
      </c>
      <c r="D587" s="335" t="s">
        <v>1217</v>
      </c>
      <c r="E587" s="232">
        <v>91.021000000000001</v>
      </c>
    </row>
    <row r="588" spans="2:5">
      <c r="B588" s="233" t="s">
        <v>3966</v>
      </c>
      <c r="C588" s="233" t="s">
        <v>1155</v>
      </c>
      <c r="D588" s="335" t="s">
        <v>1217</v>
      </c>
      <c r="E588" s="232">
        <v>90.350999999999999</v>
      </c>
    </row>
    <row r="589" spans="2:5">
      <c r="B589" s="233" t="s">
        <v>3079</v>
      </c>
      <c r="C589" s="233" t="s">
        <v>803</v>
      </c>
      <c r="D589" s="335" t="s">
        <v>1217</v>
      </c>
      <c r="E589" s="232">
        <v>89.5</v>
      </c>
    </row>
    <row r="590" spans="2:5">
      <c r="B590" s="233" t="s">
        <v>3953</v>
      </c>
      <c r="C590" s="233" t="s">
        <v>1074</v>
      </c>
      <c r="D590" s="335" t="s">
        <v>1217</v>
      </c>
      <c r="E590" s="232">
        <v>86.589849999999998</v>
      </c>
    </row>
    <row r="591" spans="2:5">
      <c r="B591" s="233" t="s">
        <v>352</v>
      </c>
      <c r="C591" s="233" t="s">
        <v>745</v>
      </c>
      <c r="D591" s="335" t="s">
        <v>1217</v>
      </c>
      <c r="E591" s="232">
        <v>86.37</v>
      </c>
    </row>
    <row r="592" spans="2:5">
      <c r="B592" s="233" t="s">
        <v>3854</v>
      </c>
      <c r="C592" s="233" t="s">
        <v>1157</v>
      </c>
      <c r="D592" s="335" t="s">
        <v>1217</v>
      </c>
      <c r="E592" s="232">
        <v>85.244</v>
      </c>
    </row>
    <row r="593" spans="2:5">
      <c r="B593" s="233" t="s">
        <v>2039</v>
      </c>
      <c r="C593" s="233" t="s">
        <v>1065</v>
      </c>
      <c r="D593" s="335" t="s">
        <v>1217</v>
      </c>
      <c r="E593" s="232">
        <v>84.306690000000003</v>
      </c>
    </row>
    <row r="594" spans="2:5">
      <c r="B594" s="233" t="s">
        <v>3954</v>
      </c>
      <c r="C594" s="233" t="s">
        <v>613</v>
      </c>
      <c r="D594" s="335" t="s">
        <v>1217</v>
      </c>
      <c r="E594" s="232">
        <v>81.972999999999999</v>
      </c>
    </row>
    <row r="595" spans="2:5">
      <c r="B595" s="233" t="s">
        <v>2597</v>
      </c>
      <c r="C595" s="233" t="s">
        <v>1152</v>
      </c>
      <c r="D595" s="335" t="s">
        <v>1217</v>
      </c>
      <c r="E595" s="232">
        <v>79.257000000000005</v>
      </c>
    </row>
    <row r="596" spans="2:5">
      <c r="B596" s="233" t="s">
        <v>2145</v>
      </c>
      <c r="C596" s="233" t="s">
        <v>615</v>
      </c>
      <c r="D596" s="335" t="s">
        <v>1217</v>
      </c>
      <c r="E596" s="232">
        <v>79.150000000000006</v>
      </c>
    </row>
    <row r="597" spans="2:5">
      <c r="B597" s="233" t="s">
        <v>3955</v>
      </c>
      <c r="C597" s="233" t="s">
        <v>1166</v>
      </c>
      <c r="D597" s="335" t="s">
        <v>1217</v>
      </c>
      <c r="E597" s="232">
        <v>79</v>
      </c>
    </row>
    <row r="598" spans="2:5">
      <c r="B598" s="233" t="s">
        <v>3956</v>
      </c>
      <c r="C598" s="233" t="s">
        <v>1174</v>
      </c>
      <c r="D598" s="335" t="s">
        <v>1217</v>
      </c>
      <c r="E598" s="232">
        <v>78.55</v>
      </c>
    </row>
    <row r="599" spans="2:5">
      <c r="B599" s="233" t="s">
        <v>3957</v>
      </c>
      <c r="C599" s="233" t="s">
        <v>846</v>
      </c>
      <c r="D599" s="335" t="s">
        <v>1217</v>
      </c>
      <c r="E599" s="232">
        <v>78.468000000000004</v>
      </c>
    </row>
    <row r="600" spans="2:5">
      <c r="B600" s="233" t="s">
        <v>3958</v>
      </c>
      <c r="C600" s="233" t="s">
        <v>1127</v>
      </c>
      <c r="D600" s="335" t="s">
        <v>1217</v>
      </c>
      <c r="E600" s="232">
        <v>77.307389999999998</v>
      </c>
    </row>
    <row r="601" spans="2:5">
      <c r="B601" s="233" t="s">
        <v>1648</v>
      </c>
      <c r="C601" s="233" t="s">
        <v>1154</v>
      </c>
      <c r="D601" s="335" t="s">
        <v>1217</v>
      </c>
      <c r="E601" s="232">
        <v>76.903000000000006</v>
      </c>
    </row>
    <row r="602" spans="2:5">
      <c r="B602" s="233" t="s">
        <v>3959</v>
      </c>
      <c r="C602" s="233" t="s">
        <v>1184</v>
      </c>
      <c r="D602" s="335" t="s">
        <v>1217</v>
      </c>
      <c r="E602" s="232">
        <v>76.712000000000003</v>
      </c>
    </row>
    <row r="603" spans="2:5">
      <c r="B603" s="233" t="s">
        <v>3960</v>
      </c>
      <c r="C603" s="233" t="s">
        <v>1031</v>
      </c>
      <c r="D603" s="335" t="s">
        <v>1217</v>
      </c>
      <c r="E603" s="232">
        <v>76.099999999999994</v>
      </c>
    </row>
    <row r="604" spans="2:5">
      <c r="B604" s="233" t="s">
        <v>3961</v>
      </c>
      <c r="C604" s="233" t="s">
        <v>1012</v>
      </c>
      <c r="D604" s="335" t="s">
        <v>1217</v>
      </c>
      <c r="E604" s="232">
        <v>75.954999999999998</v>
      </c>
    </row>
    <row r="605" spans="2:5">
      <c r="B605" s="233" t="s">
        <v>3962</v>
      </c>
      <c r="C605" s="233" t="s">
        <v>854</v>
      </c>
      <c r="D605" s="335" t="s">
        <v>1217</v>
      </c>
      <c r="E605" s="232">
        <v>74.900000000000006</v>
      </c>
    </row>
    <row r="606" spans="2:5">
      <c r="B606" s="233" t="s">
        <v>3963</v>
      </c>
      <c r="C606" s="233" t="s">
        <v>976</v>
      </c>
      <c r="D606" s="335" t="s">
        <v>1217</v>
      </c>
      <c r="E606" s="232">
        <v>74.2</v>
      </c>
    </row>
    <row r="607" spans="2:5">
      <c r="B607" s="233" t="s">
        <v>3952</v>
      </c>
      <c r="C607" s="233" t="s">
        <v>1159</v>
      </c>
      <c r="D607" s="335" t="s">
        <v>1217</v>
      </c>
      <c r="E607" s="232">
        <v>72.054000000000002</v>
      </c>
    </row>
    <row r="608" spans="2:5">
      <c r="B608" s="233" t="s">
        <v>3964</v>
      </c>
      <c r="C608" s="233" t="s">
        <v>929</v>
      </c>
      <c r="D608" s="335" t="s">
        <v>1217</v>
      </c>
      <c r="E608" s="232">
        <v>69.939000000000007</v>
      </c>
    </row>
    <row r="609" spans="2:5">
      <c r="B609" s="233" t="s">
        <v>2560</v>
      </c>
      <c r="C609" s="233" t="s">
        <v>937</v>
      </c>
      <c r="D609" s="335" t="s">
        <v>1217</v>
      </c>
      <c r="E609" s="232">
        <v>69.934110000000004</v>
      </c>
    </row>
    <row r="610" spans="2:5">
      <c r="B610" s="233" t="s">
        <v>1928</v>
      </c>
      <c r="C610" s="233" t="s">
        <v>1178</v>
      </c>
      <c r="D610" s="335" t="s">
        <v>1217</v>
      </c>
      <c r="E610" s="232">
        <v>69.555999999999997</v>
      </c>
    </row>
    <row r="611" spans="2:5">
      <c r="B611" s="233" t="s">
        <v>3965</v>
      </c>
      <c r="C611" s="233" t="s">
        <v>1164</v>
      </c>
      <c r="D611" s="335" t="s">
        <v>1217</v>
      </c>
      <c r="E611" s="232">
        <v>69.441000000000003</v>
      </c>
    </row>
    <row r="612" spans="2:5">
      <c r="B612" s="233" t="s">
        <v>3871</v>
      </c>
      <c r="C612" s="233" t="s">
        <v>1161</v>
      </c>
      <c r="D612" s="335" t="s">
        <v>1217</v>
      </c>
      <c r="E612" s="232">
        <v>68.884</v>
      </c>
    </row>
    <row r="613" spans="2:5">
      <c r="B613" s="233" t="s">
        <v>3965</v>
      </c>
      <c r="C613" s="233" t="s">
        <v>1162</v>
      </c>
      <c r="D613" s="335" t="s">
        <v>1217</v>
      </c>
      <c r="E613" s="232">
        <v>68.882999999999996</v>
      </c>
    </row>
    <row r="614" spans="2:5">
      <c r="B614" s="233" t="s">
        <v>2701</v>
      </c>
      <c r="C614" s="233" t="s">
        <v>816</v>
      </c>
      <c r="D614" s="335" t="s">
        <v>1217</v>
      </c>
      <c r="E614" s="232">
        <v>68.66794999999999</v>
      </c>
    </row>
    <row r="615" spans="2:5">
      <c r="B615" s="233" t="s">
        <v>3966</v>
      </c>
      <c r="C615" s="233" t="s">
        <v>1156</v>
      </c>
      <c r="D615" s="335" t="s">
        <v>1217</v>
      </c>
      <c r="E615" s="232">
        <v>67.816999999999993</v>
      </c>
    </row>
    <row r="616" spans="2:5">
      <c r="B616" s="233" t="s">
        <v>3955</v>
      </c>
      <c r="C616" s="233" t="s">
        <v>1165</v>
      </c>
      <c r="D616" s="335" t="s">
        <v>1217</v>
      </c>
      <c r="E616" s="232">
        <v>66.995999999999995</v>
      </c>
    </row>
    <row r="617" spans="2:5">
      <c r="B617" s="233" t="s">
        <v>2589</v>
      </c>
      <c r="C617" s="233" t="s">
        <v>1167</v>
      </c>
      <c r="D617" s="335" t="s">
        <v>1217</v>
      </c>
      <c r="E617" s="232">
        <v>65.316000000000003</v>
      </c>
    </row>
    <row r="618" spans="2:5">
      <c r="B618" s="233" t="s">
        <v>3967</v>
      </c>
      <c r="C618" s="233" t="s">
        <v>786</v>
      </c>
      <c r="D618" s="335" t="s">
        <v>1217</v>
      </c>
      <c r="E618" s="232">
        <v>64.849999999999994</v>
      </c>
    </row>
    <row r="619" spans="2:5">
      <c r="B619" s="233" t="s">
        <v>3902</v>
      </c>
      <c r="C619" s="233" t="s">
        <v>1169</v>
      </c>
      <c r="D619" s="335" t="s">
        <v>1217</v>
      </c>
      <c r="E619" s="232">
        <v>64.447999999999993</v>
      </c>
    </row>
    <row r="620" spans="2:5">
      <c r="B620" s="233" t="s">
        <v>3968</v>
      </c>
      <c r="C620" s="233" t="s">
        <v>587</v>
      </c>
      <c r="D620" s="335" t="s">
        <v>1217</v>
      </c>
      <c r="E620" s="232">
        <v>63.202500000000001</v>
      </c>
    </row>
    <row r="621" spans="2:5">
      <c r="B621" s="233" t="s">
        <v>3909</v>
      </c>
      <c r="C621" s="233" t="s">
        <v>1171</v>
      </c>
      <c r="D621" s="335" t="s">
        <v>1217</v>
      </c>
      <c r="E621" s="232">
        <v>62.212000000000003</v>
      </c>
    </row>
    <row r="622" spans="2:5">
      <c r="B622" s="233" t="s">
        <v>1914</v>
      </c>
      <c r="C622" s="233" t="s">
        <v>686</v>
      </c>
      <c r="D622" s="335" t="s">
        <v>1217</v>
      </c>
      <c r="E622" s="232">
        <v>61.699999999999996</v>
      </c>
    </row>
    <row r="623" spans="2:5">
      <c r="B623" s="233" t="s">
        <v>3956</v>
      </c>
      <c r="C623" s="233" t="s">
        <v>1173</v>
      </c>
      <c r="D623" s="335" t="s">
        <v>1217</v>
      </c>
      <c r="E623" s="232">
        <v>60.841999999999999</v>
      </c>
    </row>
    <row r="624" spans="2:5">
      <c r="B624" s="233" t="s">
        <v>2706</v>
      </c>
      <c r="C624" s="233" t="s">
        <v>1181</v>
      </c>
      <c r="D624" s="335" t="s">
        <v>1217</v>
      </c>
      <c r="E624" s="232">
        <v>60.662999999999997</v>
      </c>
    </row>
    <row r="625" spans="2:5">
      <c r="B625" s="233" t="s">
        <v>1223</v>
      </c>
      <c r="C625" s="233" t="s">
        <v>703</v>
      </c>
      <c r="D625" s="335" t="s">
        <v>1217</v>
      </c>
      <c r="E625" s="232">
        <v>59.536000000000001</v>
      </c>
    </row>
    <row r="626" spans="2:5">
      <c r="B626" s="233" t="s">
        <v>3887</v>
      </c>
      <c r="C626" s="233" t="s">
        <v>1175</v>
      </c>
      <c r="D626" s="335" t="s">
        <v>1217</v>
      </c>
      <c r="E626" s="232">
        <v>58.962999999999994</v>
      </c>
    </row>
    <row r="627" spans="2:5">
      <c r="B627" s="233" t="s">
        <v>1928</v>
      </c>
      <c r="C627" s="233" t="s">
        <v>1177</v>
      </c>
      <c r="D627" s="335" t="s">
        <v>1217</v>
      </c>
      <c r="E627" s="232">
        <v>58.293680000000002</v>
      </c>
    </row>
    <row r="628" spans="2:5">
      <c r="B628" s="233" t="s">
        <v>3969</v>
      </c>
      <c r="C628" s="233" t="s">
        <v>537</v>
      </c>
      <c r="D628" s="335" t="s">
        <v>1217</v>
      </c>
      <c r="E628" s="232">
        <v>57.6</v>
      </c>
    </row>
    <row r="629" spans="2:5">
      <c r="B629" s="233" t="s">
        <v>3970</v>
      </c>
      <c r="C629" s="233" t="s">
        <v>1188</v>
      </c>
      <c r="D629" s="335" t="s">
        <v>1217</v>
      </c>
      <c r="E629" s="232">
        <v>57.461160000000007</v>
      </c>
    </row>
    <row r="630" spans="2:5">
      <c r="B630" s="233" t="s">
        <v>3869</v>
      </c>
      <c r="C630" s="233" t="s">
        <v>1180</v>
      </c>
      <c r="D630" s="335" t="s">
        <v>1217</v>
      </c>
      <c r="E630" s="232">
        <v>55.134</v>
      </c>
    </row>
    <row r="631" spans="2:5">
      <c r="B631" s="233" t="s">
        <v>2706</v>
      </c>
      <c r="C631" s="233" t="s">
        <v>1179</v>
      </c>
      <c r="D631" s="335" t="s">
        <v>1217</v>
      </c>
      <c r="E631" s="232">
        <v>54.992000000000004</v>
      </c>
    </row>
    <row r="632" spans="2:5">
      <c r="B632" s="233" t="s">
        <v>1930</v>
      </c>
      <c r="C632" s="233" t="s">
        <v>601</v>
      </c>
      <c r="D632" s="335" t="s">
        <v>1217</v>
      </c>
      <c r="E632" s="232">
        <v>54.51</v>
      </c>
    </row>
    <row r="633" spans="2:5">
      <c r="B633" s="233" t="s">
        <v>1879</v>
      </c>
      <c r="C633" s="233" t="s">
        <v>493</v>
      </c>
      <c r="D633" s="335" t="s">
        <v>1217</v>
      </c>
      <c r="E633" s="232">
        <v>54.239999999999995</v>
      </c>
    </row>
    <row r="634" spans="2:5">
      <c r="B634" s="233" t="s">
        <v>2143</v>
      </c>
      <c r="C634" s="233" t="s">
        <v>1092</v>
      </c>
      <c r="D634" s="335" t="s">
        <v>1217</v>
      </c>
      <c r="E634" s="232">
        <v>52.459360000000004</v>
      </c>
    </row>
    <row r="635" spans="2:5">
      <c r="B635" s="233" t="s">
        <v>3971</v>
      </c>
      <c r="C635" s="233" t="s">
        <v>939</v>
      </c>
      <c r="D635" s="335" t="s">
        <v>1217</v>
      </c>
      <c r="E635" s="232">
        <v>52</v>
      </c>
    </row>
    <row r="636" spans="2:5">
      <c r="B636" s="233" t="s">
        <v>2023</v>
      </c>
      <c r="C636" s="233" t="s">
        <v>1108</v>
      </c>
      <c r="D636" s="335" t="s">
        <v>1217</v>
      </c>
      <c r="E636" s="232">
        <v>51.74</v>
      </c>
    </row>
    <row r="637" spans="2:5">
      <c r="B637" s="233" t="s">
        <v>2068</v>
      </c>
      <c r="C637" s="233" t="s">
        <v>1024</v>
      </c>
      <c r="D637" s="335" t="s">
        <v>1217</v>
      </c>
      <c r="E637" s="232">
        <v>50.65</v>
      </c>
    </row>
    <row r="638" spans="2:5">
      <c r="B638" s="233" t="s">
        <v>3959</v>
      </c>
      <c r="C638" s="233" t="s">
        <v>1183</v>
      </c>
      <c r="D638" s="335" t="s">
        <v>1217</v>
      </c>
      <c r="E638" s="232">
        <v>47.606000000000002</v>
      </c>
    </row>
    <row r="639" spans="2:5">
      <c r="B639" s="233" t="s">
        <v>2121</v>
      </c>
      <c r="C639" s="233" t="s">
        <v>1185</v>
      </c>
      <c r="D639" s="335" t="s">
        <v>1217</v>
      </c>
      <c r="E639" s="232">
        <v>47.135179999999998</v>
      </c>
    </row>
    <row r="640" spans="2:5">
      <c r="B640" s="233" t="s">
        <v>1977</v>
      </c>
      <c r="C640" s="233" t="s">
        <v>558</v>
      </c>
      <c r="D640" s="335" t="s">
        <v>1217</v>
      </c>
      <c r="E640" s="232">
        <v>46.9</v>
      </c>
    </row>
    <row r="641" spans="2:5">
      <c r="B641" s="233" t="s">
        <v>356</v>
      </c>
      <c r="C641" s="233" t="s">
        <v>1045</v>
      </c>
      <c r="D641" s="335" t="s">
        <v>1217</v>
      </c>
      <c r="E641" s="232">
        <v>46.1</v>
      </c>
    </row>
    <row r="642" spans="2:5">
      <c r="B642" s="233" t="s">
        <v>3970</v>
      </c>
      <c r="C642" s="233" t="s">
        <v>1187</v>
      </c>
      <c r="D642" s="335" t="s">
        <v>1217</v>
      </c>
      <c r="E642" s="232">
        <v>44.015000000000001</v>
      </c>
    </row>
    <row r="643" spans="2:5">
      <c r="B643" s="233" t="s">
        <v>3972</v>
      </c>
      <c r="C643" s="233" t="s">
        <v>818</v>
      </c>
      <c r="D643" s="335" t="s">
        <v>1217</v>
      </c>
      <c r="E643" s="232">
        <v>43.8</v>
      </c>
    </row>
    <row r="644" spans="2:5">
      <c r="B644" s="233" t="s">
        <v>1713</v>
      </c>
      <c r="C644" s="233" t="s">
        <v>823</v>
      </c>
      <c r="D644" s="335" t="s">
        <v>1217</v>
      </c>
      <c r="E644" s="232">
        <v>43</v>
      </c>
    </row>
    <row r="645" spans="2:5">
      <c r="B645" s="233" t="s">
        <v>3973</v>
      </c>
      <c r="C645" s="233" t="s">
        <v>871</v>
      </c>
      <c r="D645" s="335" t="s">
        <v>1217</v>
      </c>
      <c r="E645" s="232">
        <v>42.107999999999997</v>
      </c>
    </row>
    <row r="646" spans="2:5">
      <c r="B646" s="233" t="s">
        <v>3974</v>
      </c>
      <c r="C646" s="233" t="s">
        <v>574</v>
      </c>
      <c r="D646" s="335" t="s">
        <v>1217</v>
      </c>
      <c r="E646" s="232">
        <v>40.5</v>
      </c>
    </row>
    <row r="647" spans="2:5">
      <c r="B647" s="233" t="s">
        <v>1825</v>
      </c>
      <c r="C647" s="233" t="s">
        <v>919</v>
      </c>
      <c r="D647" s="335" t="s">
        <v>1217</v>
      </c>
      <c r="E647" s="232">
        <v>40.35</v>
      </c>
    </row>
    <row r="648" spans="2:5">
      <c r="B648" s="233" t="s">
        <v>3975</v>
      </c>
      <c r="C648" s="233" t="s">
        <v>485</v>
      </c>
      <c r="D648" s="335" t="s">
        <v>1217</v>
      </c>
      <c r="E648" s="232">
        <v>39.049999999999997</v>
      </c>
    </row>
    <row r="649" spans="2:5">
      <c r="B649" s="233" t="s">
        <v>1920</v>
      </c>
      <c r="C649" s="233" t="s">
        <v>773</v>
      </c>
      <c r="D649" s="335" t="s">
        <v>1217</v>
      </c>
      <c r="E649" s="232">
        <v>38.25</v>
      </c>
    </row>
    <row r="650" spans="2:5">
      <c r="B650" s="233" t="s">
        <v>1858</v>
      </c>
      <c r="C650" s="233" t="s">
        <v>1085</v>
      </c>
      <c r="D650" s="335" t="s">
        <v>1217</v>
      </c>
      <c r="E650" s="232">
        <v>37.624000000000002</v>
      </c>
    </row>
    <row r="651" spans="2:5">
      <c r="B651" s="233" t="s">
        <v>3932</v>
      </c>
      <c r="C651" s="233" t="s">
        <v>1189</v>
      </c>
      <c r="D651" s="335" t="s">
        <v>1217</v>
      </c>
      <c r="E651" s="232">
        <v>37.262</v>
      </c>
    </row>
    <row r="652" spans="2:5">
      <c r="B652" s="233" t="s">
        <v>306</v>
      </c>
      <c r="C652" s="233" t="s">
        <v>775</v>
      </c>
      <c r="D652" s="335" t="s">
        <v>1217</v>
      </c>
      <c r="E652" s="232">
        <v>37.200000000000003</v>
      </c>
    </row>
    <row r="653" spans="2:5">
      <c r="B653" s="233" t="s">
        <v>1926</v>
      </c>
      <c r="C653" s="233" t="s">
        <v>736</v>
      </c>
      <c r="D653" s="335" t="s">
        <v>1217</v>
      </c>
      <c r="E653" s="232">
        <v>36.6</v>
      </c>
    </row>
    <row r="654" spans="2:5">
      <c r="B654" s="233" t="s">
        <v>3976</v>
      </c>
      <c r="C654" s="233" t="s">
        <v>888</v>
      </c>
      <c r="D654" s="335" t="s">
        <v>1217</v>
      </c>
      <c r="E654" s="232">
        <v>35.828299999999999</v>
      </c>
    </row>
    <row r="655" spans="2:5">
      <c r="B655" s="233" t="s">
        <v>2181</v>
      </c>
      <c r="C655" s="233" t="s">
        <v>824</v>
      </c>
      <c r="D655" s="335" t="s">
        <v>1217</v>
      </c>
      <c r="E655" s="232">
        <v>35</v>
      </c>
    </row>
    <row r="656" spans="2:5">
      <c r="B656" s="233" t="s">
        <v>2245</v>
      </c>
      <c r="C656" s="233" t="s">
        <v>617</v>
      </c>
      <c r="D656" s="335" t="s">
        <v>1217</v>
      </c>
      <c r="E656" s="232">
        <v>34.35</v>
      </c>
    </row>
    <row r="657" spans="2:5">
      <c r="B657" s="233" t="s">
        <v>3860</v>
      </c>
      <c r="C657" s="233" t="s">
        <v>827</v>
      </c>
      <c r="D657" s="335" t="s">
        <v>1217</v>
      </c>
      <c r="E657" s="232">
        <v>33.741540000000001</v>
      </c>
    </row>
    <row r="658" spans="2:5">
      <c r="B658" s="233" t="s">
        <v>1912</v>
      </c>
      <c r="C658" s="233" t="s">
        <v>733</v>
      </c>
      <c r="D658" s="335" t="s">
        <v>1217</v>
      </c>
      <c r="E658" s="232">
        <v>33.42</v>
      </c>
    </row>
    <row r="659" spans="2:5">
      <c r="B659" s="233" t="s">
        <v>3864</v>
      </c>
      <c r="C659" s="233" t="s">
        <v>1191</v>
      </c>
      <c r="D659" s="335" t="s">
        <v>1217</v>
      </c>
      <c r="E659" s="232">
        <v>33.158000000000001</v>
      </c>
    </row>
    <row r="660" spans="2:5">
      <c r="B660" s="233" t="s">
        <v>1277</v>
      </c>
      <c r="C660" s="233" t="s">
        <v>523</v>
      </c>
      <c r="D660" s="335" t="s">
        <v>1217</v>
      </c>
      <c r="E660" s="232">
        <v>32.909999999999997</v>
      </c>
    </row>
    <row r="661" spans="2:5">
      <c r="B661" s="233" t="s">
        <v>3977</v>
      </c>
      <c r="C661" s="233" t="s">
        <v>740</v>
      </c>
      <c r="D661" s="335" t="s">
        <v>1217</v>
      </c>
      <c r="E661" s="232">
        <v>32.799999999999997</v>
      </c>
    </row>
    <row r="662" spans="2:5">
      <c r="B662" s="233" t="s">
        <v>3978</v>
      </c>
      <c r="C662" s="233" t="s">
        <v>653</v>
      </c>
      <c r="D662" s="335" t="s">
        <v>1217</v>
      </c>
      <c r="E662" s="232">
        <v>32.706000000000003</v>
      </c>
    </row>
    <row r="663" spans="2:5">
      <c r="B663" s="233" t="s">
        <v>463</v>
      </c>
      <c r="C663" s="233" t="s">
        <v>943</v>
      </c>
      <c r="D663" s="335" t="s">
        <v>1217</v>
      </c>
      <c r="E663" s="232">
        <v>32.700000000000003</v>
      </c>
    </row>
    <row r="664" spans="2:5">
      <c r="B664" s="233" t="s">
        <v>3979</v>
      </c>
      <c r="C664" s="233" t="s">
        <v>624</v>
      </c>
      <c r="D664" s="335" t="s">
        <v>1217</v>
      </c>
      <c r="E664" s="232">
        <v>32.049999999999997</v>
      </c>
    </row>
    <row r="665" spans="2:5">
      <c r="B665" s="233" t="s">
        <v>2107</v>
      </c>
      <c r="C665" s="233" t="s">
        <v>747</v>
      </c>
      <c r="D665" s="335" t="s">
        <v>1217</v>
      </c>
      <c r="E665" s="232">
        <v>32</v>
      </c>
    </row>
    <row r="666" spans="2:5">
      <c r="B666" s="233" t="s">
        <v>1723</v>
      </c>
      <c r="C666" s="233" t="s">
        <v>1194</v>
      </c>
      <c r="D666" s="335" t="s">
        <v>1217</v>
      </c>
      <c r="E666" s="232">
        <v>31.79</v>
      </c>
    </row>
    <row r="667" spans="2:5">
      <c r="B667" s="233" t="s">
        <v>3037</v>
      </c>
      <c r="C667" s="233" t="s">
        <v>1193</v>
      </c>
      <c r="D667" s="335" t="s">
        <v>1217</v>
      </c>
      <c r="E667" s="232">
        <v>31.79</v>
      </c>
    </row>
    <row r="668" spans="2:5">
      <c r="B668" s="233" t="s">
        <v>3980</v>
      </c>
      <c r="C668" s="233" t="s">
        <v>582</v>
      </c>
      <c r="D668" s="335" t="s">
        <v>1217</v>
      </c>
      <c r="E668" s="232">
        <v>31.099999999999998</v>
      </c>
    </row>
    <row r="669" spans="2:5">
      <c r="B669" s="233" t="s">
        <v>3981</v>
      </c>
      <c r="C669" s="233" t="s">
        <v>700</v>
      </c>
      <c r="D669" s="335" t="s">
        <v>1217</v>
      </c>
      <c r="E669" s="232">
        <v>30.59</v>
      </c>
    </row>
    <row r="670" spans="2:5">
      <c r="B670" s="233" t="s">
        <v>3982</v>
      </c>
      <c r="C670" s="233" t="s">
        <v>680</v>
      </c>
      <c r="D670" s="335" t="s">
        <v>1217</v>
      </c>
      <c r="E670" s="232">
        <v>30.55</v>
      </c>
    </row>
    <row r="671" spans="2:5">
      <c r="B671" s="233" t="s">
        <v>2797</v>
      </c>
      <c r="C671" s="233" t="s">
        <v>1077</v>
      </c>
      <c r="D671" s="335" t="s">
        <v>1217</v>
      </c>
      <c r="E671" s="232">
        <v>30.15</v>
      </c>
    </row>
    <row r="672" spans="2:5">
      <c r="B672" s="233" t="s">
        <v>3983</v>
      </c>
      <c r="C672" s="233" t="s">
        <v>1100</v>
      </c>
      <c r="D672" s="335" t="s">
        <v>1217</v>
      </c>
      <c r="E672" s="232">
        <v>29.75</v>
      </c>
    </row>
    <row r="673" spans="2:5">
      <c r="B673" s="233" t="s">
        <v>3984</v>
      </c>
      <c r="C673" s="233" t="s">
        <v>551</v>
      </c>
      <c r="D673" s="335" t="s">
        <v>1217</v>
      </c>
      <c r="E673" s="232">
        <v>29.45</v>
      </c>
    </row>
    <row r="674" spans="2:5">
      <c r="B674" s="233" t="s">
        <v>1608</v>
      </c>
      <c r="C674" s="233" t="s">
        <v>1198</v>
      </c>
      <c r="D674" s="335" t="s">
        <v>1217</v>
      </c>
      <c r="E674" s="232">
        <v>28.824000000000002</v>
      </c>
    </row>
    <row r="675" spans="2:5">
      <c r="B675" s="233" t="s">
        <v>3918</v>
      </c>
      <c r="C675" s="233" t="s">
        <v>1197</v>
      </c>
      <c r="D675" s="335" t="s">
        <v>1217</v>
      </c>
      <c r="E675" s="232">
        <v>28.684000000000001</v>
      </c>
    </row>
    <row r="676" spans="2:5">
      <c r="B676" s="233" t="s">
        <v>3883</v>
      </c>
      <c r="C676" s="233" t="s">
        <v>1201</v>
      </c>
      <c r="D676" s="335" t="s">
        <v>1217</v>
      </c>
      <c r="E676" s="232">
        <v>28.376810000000003</v>
      </c>
    </row>
    <row r="677" spans="2:5">
      <c r="B677" s="233" t="s">
        <v>2036</v>
      </c>
      <c r="C677" s="233" t="s">
        <v>760</v>
      </c>
      <c r="D677" s="335" t="s">
        <v>1217</v>
      </c>
      <c r="E677" s="232">
        <v>27.75</v>
      </c>
    </row>
    <row r="678" spans="2:5">
      <c r="B678" s="233" t="s">
        <v>438</v>
      </c>
      <c r="C678" s="233" t="s">
        <v>788</v>
      </c>
      <c r="D678" s="335" t="s">
        <v>1217</v>
      </c>
      <c r="E678" s="232">
        <v>27.14</v>
      </c>
    </row>
    <row r="679" spans="2:5">
      <c r="B679" s="233" t="s">
        <v>3985</v>
      </c>
      <c r="C679" s="233" t="s">
        <v>905</v>
      </c>
      <c r="D679" s="335" t="s">
        <v>1217</v>
      </c>
      <c r="E679" s="232">
        <v>26.48</v>
      </c>
    </row>
    <row r="680" spans="2:5">
      <c r="B680" s="233" t="s">
        <v>1651</v>
      </c>
      <c r="C680" s="233" t="s">
        <v>1203</v>
      </c>
      <c r="D680" s="335" t="s">
        <v>1217</v>
      </c>
      <c r="E680" s="232">
        <v>26.395</v>
      </c>
    </row>
    <row r="681" spans="2:5">
      <c r="B681" s="233" t="s">
        <v>3945</v>
      </c>
      <c r="C681" s="233" t="s">
        <v>1204</v>
      </c>
      <c r="D681" s="335" t="s">
        <v>1217</v>
      </c>
      <c r="E681" s="232">
        <v>25.778680000000001</v>
      </c>
    </row>
    <row r="682" spans="2:5">
      <c r="B682" s="233" t="s">
        <v>1873</v>
      </c>
      <c r="C682" s="233" t="s">
        <v>771</v>
      </c>
      <c r="D682" s="335" t="s">
        <v>1217</v>
      </c>
      <c r="E682" s="232">
        <v>25.725999999999999</v>
      </c>
    </row>
    <row r="683" spans="2:5">
      <c r="B683" s="233" t="s">
        <v>3986</v>
      </c>
      <c r="C683" s="233" t="s">
        <v>663</v>
      </c>
      <c r="D683" s="335" t="s">
        <v>1217</v>
      </c>
      <c r="E683" s="232">
        <v>25.55</v>
      </c>
    </row>
    <row r="684" spans="2:5">
      <c r="B684" s="233" t="s">
        <v>3987</v>
      </c>
      <c r="C684" s="233" t="s">
        <v>1022</v>
      </c>
      <c r="D684" s="335" t="s">
        <v>1217</v>
      </c>
      <c r="E684" s="232">
        <v>25.5</v>
      </c>
    </row>
    <row r="685" spans="2:5">
      <c r="B685" s="233" t="s">
        <v>2450</v>
      </c>
      <c r="C685" s="233" t="s">
        <v>704</v>
      </c>
      <c r="D685" s="335" t="s">
        <v>1217</v>
      </c>
      <c r="E685" s="232">
        <v>25.4</v>
      </c>
    </row>
    <row r="686" spans="2:5">
      <c r="B686" s="233" t="s">
        <v>3951</v>
      </c>
      <c r="C686" s="233" t="s">
        <v>1207</v>
      </c>
      <c r="D686" s="335" t="s">
        <v>1217</v>
      </c>
      <c r="E686" s="232">
        <v>25.122</v>
      </c>
    </row>
    <row r="687" spans="2:5">
      <c r="B687" s="233" t="s">
        <v>2086</v>
      </c>
      <c r="C687" s="233" t="s">
        <v>861</v>
      </c>
      <c r="D687" s="335" t="s">
        <v>1217</v>
      </c>
      <c r="E687" s="232">
        <v>24.9</v>
      </c>
    </row>
    <row r="688" spans="2:5">
      <c r="B688" s="233" t="s">
        <v>3988</v>
      </c>
      <c r="C688" s="233" t="s">
        <v>812</v>
      </c>
      <c r="D688" s="335" t="s">
        <v>1217</v>
      </c>
      <c r="E688" s="232">
        <v>24.8</v>
      </c>
    </row>
    <row r="689" spans="2:5">
      <c r="B689" s="233" t="s">
        <v>3989</v>
      </c>
      <c r="C689" s="233" t="s">
        <v>955</v>
      </c>
      <c r="D689" s="335" t="s">
        <v>1217</v>
      </c>
      <c r="E689" s="232">
        <v>24.798999999999999</v>
      </c>
    </row>
    <row r="690" spans="2:5">
      <c r="B690" s="233" t="s">
        <v>3915</v>
      </c>
      <c r="C690" s="233" t="s">
        <v>1209</v>
      </c>
      <c r="D690" s="335" t="s">
        <v>1217</v>
      </c>
      <c r="E690" s="232">
        <v>24.154</v>
      </c>
    </row>
    <row r="691" spans="2:5">
      <c r="B691" s="233" t="s">
        <v>3990</v>
      </c>
      <c r="C691" s="233" t="s">
        <v>1070</v>
      </c>
      <c r="D691" s="335" t="s">
        <v>1217</v>
      </c>
      <c r="E691" s="232">
        <v>23.85</v>
      </c>
    </row>
    <row r="692" spans="2:5">
      <c r="B692" s="233" t="s">
        <v>3991</v>
      </c>
      <c r="C692" s="233" t="s">
        <v>724</v>
      </c>
      <c r="D692" s="335" t="s">
        <v>1217</v>
      </c>
      <c r="E692" s="232">
        <v>23.8</v>
      </c>
    </row>
    <row r="693" spans="2:5">
      <c r="B693" s="233" t="s">
        <v>3884</v>
      </c>
      <c r="C693" s="233" t="s">
        <v>1210</v>
      </c>
      <c r="D693" s="335" t="s">
        <v>1217</v>
      </c>
      <c r="E693" s="232">
        <v>23.7</v>
      </c>
    </row>
    <row r="694" spans="2:5">
      <c r="B694" s="233" t="s">
        <v>1555</v>
      </c>
      <c r="C694" s="233" t="s">
        <v>1055</v>
      </c>
      <c r="D694" s="335" t="s">
        <v>1217</v>
      </c>
      <c r="E694" s="232">
        <v>23.650000000000002</v>
      </c>
    </row>
    <row r="695" spans="2:5">
      <c r="B695" s="233" t="s">
        <v>3992</v>
      </c>
      <c r="C695" s="233" t="s">
        <v>1125</v>
      </c>
      <c r="D695" s="335" t="s">
        <v>1217</v>
      </c>
      <c r="E695" s="232">
        <v>23.55</v>
      </c>
    </row>
    <row r="696" spans="2:5">
      <c r="B696" s="233" t="s">
        <v>1591</v>
      </c>
      <c r="C696" s="233" t="s">
        <v>1114</v>
      </c>
      <c r="D696" s="335" t="s">
        <v>1217</v>
      </c>
      <c r="E696" s="232">
        <v>23.398</v>
      </c>
    </row>
    <row r="697" spans="2:5">
      <c r="B697" s="233" t="s">
        <v>2413</v>
      </c>
      <c r="C697" s="233" t="s">
        <v>941</v>
      </c>
      <c r="D697" s="335" t="s">
        <v>1217</v>
      </c>
      <c r="E697" s="232">
        <v>23.268999999999998</v>
      </c>
    </row>
    <row r="698" spans="2:5">
      <c r="B698" s="233" t="s">
        <v>1811</v>
      </c>
      <c r="C698" s="233" t="s">
        <v>713</v>
      </c>
      <c r="D698" s="335" t="s">
        <v>1217</v>
      </c>
      <c r="E698" s="232">
        <v>22.95</v>
      </c>
    </row>
    <row r="699" spans="2:5">
      <c r="B699" s="233" t="s">
        <v>3993</v>
      </c>
      <c r="C699" s="233" t="s">
        <v>777</v>
      </c>
      <c r="D699" s="335" t="s">
        <v>1217</v>
      </c>
      <c r="E699" s="232">
        <v>22.25</v>
      </c>
    </row>
    <row r="700" spans="2:5">
      <c r="B700" s="233" t="s">
        <v>3994</v>
      </c>
      <c r="C700" s="233" t="s">
        <v>521</v>
      </c>
      <c r="D700" s="335" t="s">
        <v>1217</v>
      </c>
      <c r="E700" s="232">
        <v>20.66403</v>
      </c>
    </row>
    <row r="701" spans="2:5">
      <c r="B701" s="233" t="s">
        <v>3995</v>
      </c>
      <c r="C701" s="233" t="s">
        <v>1006</v>
      </c>
      <c r="D701" s="335" t="s">
        <v>1217</v>
      </c>
      <c r="E701" s="232">
        <v>20.55</v>
      </c>
    </row>
    <row r="702" spans="2:5">
      <c r="B702" s="233" t="s">
        <v>2517</v>
      </c>
      <c r="C702" s="233" t="s">
        <v>1047</v>
      </c>
      <c r="D702" s="335" t="s">
        <v>1217</v>
      </c>
      <c r="E702" s="232">
        <v>20.3</v>
      </c>
    </row>
    <row r="703" spans="2:5">
      <c r="B703" s="233" t="s">
        <v>3996</v>
      </c>
      <c r="C703" s="233" t="s">
        <v>968</v>
      </c>
      <c r="D703" s="335" t="s">
        <v>1217</v>
      </c>
      <c r="E703" s="232">
        <v>20.090499999999999</v>
      </c>
    </row>
    <row r="704" spans="2:5">
      <c r="B704" s="233" t="s">
        <v>3997</v>
      </c>
      <c r="C704" s="233" t="s">
        <v>898</v>
      </c>
      <c r="D704" s="335" t="s">
        <v>1217</v>
      </c>
      <c r="E704" s="232">
        <v>19.8</v>
      </c>
    </row>
    <row r="705" spans="2:5">
      <c r="B705" s="233" t="s">
        <v>2672</v>
      </c>
      <c r="C705" s="233" t="s">
        <v>946</v>
      </c>
      <c r="D705" s="335" t="s">
        <v>1217</v>
      </c>
      <c r="E705" s="232">
        <v>19.559000000000001</v>
      </c>
    </row>
    <row r="706" spans="2:5">
      <c r="B706" s="233" t="s">
        <v>3998</v>
      </c>
      <c r="C706" s="233" t="s">
        <v>545</v>
      </c>
      <c r="D706" s="335" t="s">
        <v>1217</v>
      </c>
      <c r="E706" s="232">
        <v>19.54</v>
      </c>
    </row>
    <row r="707" spans="2:5">
      <c r="B707" s="233" t="s">
        <v>2632</v>
      </c>
      <c r="C707" s="233" t="s">
        <v>1082</v>
      </c>
      <c r="D707" s="335" t="s">
        <v>1217</v>
      </c>
      <c r="E707" s="232">
        <v>19.350000000000001</v>
      </c>
    </row>
    <row r="708" spans="2:5">
      <c r="B708" s="233" t="s">
        <v>444</v>
      </c>
      <c r="C708" s="233" t="s">
        <v>622</v>
      </c>
      <c r="D708" s="335" t="s">
        <v>1217</v>
      </c>
      <c r="E708" s="232">
        <v>19.350000000000001</v>
      </c>
    </row>
    <row r="709" spans="2:5">
      <c r="B709" s="233" t="s">
        <v>3999</v>
      </c>
      <c r="C709" s="233" t="s">
        <v>849</v>
      </c>
      <c r="D709" s="335" t="s">
        <v>1217</v>
      </c>
      <c r="E709" s="232">
        <v>18.7</v>
      </c>
    </row>
    <row r="710" spans="2:5">
      <c r="B710" s="233" t="s">
        <v>2617</v>
      </c>
      <c r="C710" s="233" t="s">
        <v>1111</v>
      </c>
      <c r="D710" s="335" t="s">
        <v>1217</v>
      </c>
      <c r="E710" s="232">
        <v>18.399000000000001</v>
      </c>
    </row>
    <row r="711" spans="2:5">
      <c r="B711" s="233" t="s">
        <v>343</v>
      </c>
      <c r="C711" s="233" t="s">
        <v>923</v>
      </c>
      <c r="D711" s="335" t="s">
        <v>1217</v>
      </c>
      <c r="E711" s="232">
        <v>18.3</v>
      </c>
    </row>
    <row r="712" spans="2:5">
      <c r="B712" s="233" t="s">
        <v>4000</v>
      </c>
      <c r="C712" s="233" t="s">
        <v>807</v>
      </c>
      <c r="D712" s="335" t="s">
        <v>1217</v>
      </c>
      <c r="E712" s="232">
        <v>18.2</v>
      </c>
    </row>
    <row r="713" spans="2:5">
      <c r="B713" s="233" t="s">
        <v>1642</v>
      </c>
      <c r="C713" s="233" t="s">
        <v>966</v>
      </c>
      <c r="D713" s="335" t="s">
        <v>1217</v>
      </c>
      <c r="E713" s="232">
        <v>17.762</v>
      </c>
    </row>
    <row r="714" spans="2:5">
      <c r="B714" s="233" t="s">
        <v>4001</v>
      </c>
      <c r="C714" s="233" t="s">
        <v>1118</v>
      </c>
      <c r="D714" s="335" t="s">
        <v>1217</v>
      </c>
      <c r="E714" s="232">
        <v>17.7</v>
      </c>
    </row>
    <row r="715" spans="2:5">
      <c r="B715" s="233" t="s">
        <v>4002</v>
      </c>
      <c r="C715" s="233" t="s">
        <v>993</v>
      </c>
      <c r="D715" s="335" t="s">
        <v>1217</v>
      </c>
      <c r="E715" s="232">
        <v>17.149999999999999</v>
      </c>
    </row>
    <row r="716" spans="2:5">
      <c r="B716" s="233" t="s">
        <v>2677</v>
      </c>
      <c r="C716" s="233" t="s">
        <v>589</v>
      </c>
      <c r="D716" s="335" t="s">
        <v>1217</v>
      </c>
      <c r="E716" s="232">
        <v>16.649999999999999</v>
      </c>
    </row>
    <row r="717" spans="2:5">
      <c r="B717" s="233" t="s">
        <v>4003</v>
      </c>
      <c r="C717" s="233" t="s">
        <v>1041</v>
      </c>
      <c r="D717" s="335" t="s">
        <v>1217</v>
      </c>
      <c r="E717" s="232">
        <v>16.149999999999999</v>
      </c>
    </row>
    <row r="718" spans="2:5">
      <c r="B718" s="233" t="s">
        <v>4004</v>
      </c>
      <c r="C718" s="233" t="s">
        <v>715</v>
      </c>
      <c r="D718" s="335" t="s">
        <v>1217</v>
      </c>
      <c r="E718" s="232">
        <v>15.15</v>
      </c>
    </row>
    <row r="719" spans="2:5">
      <c r="B719" s="233" t="s">
        <v>2421</v>
      </c>
      <c r="C719" s="233" t="s">
        <v>894</v>
      </c>
      <c r="D719" s="335" t="s">
        <v>1217</v>
      </c>
      <c r="E719" s="232">
        <v>15.1</v>
      </c>
    </row>
    <row r="720" spans="2:5">
      <c r="B720" s="233" t="s">
        <v>2547</v>
      </c>
      <c r="C720" s="233" t="s">
        <v>951</v>
      </c>
      <c r="D720" s="335" t="s">
        <v>1217</v>
      </c>
      <c r="E720" s="232">
        <v>15.048</v>
      </c>
    </row>
    <row r="721" spans="2:5">
      <c r="B721" s="233" t="s">
        <v>2599</v>
      </c>
      <c r="C721" s="233" t="s">
        <v>539</v>
      </c>
      <c r="D721" s="335" t="s">
        <v>1217</v>
      </c>
      <c r="E721" s="232">
        <v>14.3695</v>
      </c>
    </row>
    <row r="722" spans="2:5">
      <c r="B722" s="233" t="s">
        <v>4005</v>
      </c>
      <c r="C722" s="233" t="s">
        <v>857</v>
      </c>
      <c r="D722" s="335" t="s">
        <v>1217</v>
      </c>
      <c r="E722" s="232">
        <v>14.3</v>
      </c>
    </row>
    <row r="723" spans="2:5">
      <c r="B723" s="233" t="s">
        <v>4006</v>
      </c>
      <c r="C723" s="233" t="s">
        <v>991</v>
      </c>
      <c r="D723" s="335" t="s">
        <v>1217</v>
      </c>
      <c r="E723" s="232">
        <v>13.95</v>
      </c>
    </row>
    <row r="724" spans="2:5">
      <c r="B724" s="233" t="s">
        <v>470</v>
      </c>
      <c r="C724" s="233" t="s">
        <v>867</v>
      </c>
      <c r="D724" s="335" t="s">
        <v>1217</v>
      </c>
      <c r="E724" s="232">
        <v>13.93</v>
      </c>
    </row>
    <row r="725" spans="2:5">
      <c r="B725" s="233" t="s">
        <v>2606</v>
      </c>
      <c r="C725" s="233" t="s">
        <v>688</v>
      </c>
      <c r="D725" s="335" t="s">
        <v>1217</v>
      </c>
      <c r="E725" s="232">
        <v>13.85</v>
      </c>
    </row>
    <row r="726" spans="2:5">
      <c r="B726" s="233" t="s">
        <v>4007</v>
      </c>
      <c r="C726" s="233" t="s">
        <v>884</v>
      </c>
      <c r="D726" s="335" t="s">
        <v>1217</v>
      </c>
      <c r="E726" s="232">
        <v>13.8</v>
      </c>
    </row>
    <row r="727" spans="2:5">
      <c r="B727" s="233" t="s">
        <v>4008</v>
      </c>
      <c r="C727" s="233" t="s">
        <v>913</v>
      </c>
      <c r="D727" s="335" t="s">
        <v>1217</v>
      </c>
      <c r="E727" s="232">
        <v>13.65</v>
      </c>
    </row>
    <row r="728" spans="2:5">
      <c r="B728" s="233" t="s">
        <v>4009</v>
      </c>
      <c r="C728" s="233" t="s">
        <v>721</v>
      </c>
      <c r="D728" s="335" t="s">
        <v>1217</v>
      </c>
      <c r="E728" s="232">
        <v>13.61</v>
      </c>
    </row>
    <row r="729" spans="2:5">
      <c r="B729" s="233" t="s">
        <v>4010</v>
      </c>
      <c r="C729" s="233" t="s">
        <v>879</v>
      </c>
      <c r="D729" s="335" t="s">
        <v>1217</v>
      </c>
      <c r="E729" s="232">
        <v>13.4</v>
      </c>
    </row>
    <row r="730" spans="2:5">
      <c r="B730" s="233" t="s">
        <v>2465</v>
      </c>
      <c r="C730" s="233" t="s">
        <v>730</v>
      </c>
      <c r="D730" s="335" t="s">
        <v>1217</v>
      </c>
      <c r="E730" s="232">
        <v>13.120000000000001</v>
      </c>
    </row>
    <row r="731" spans="2:5">
      <c r="B731" s="233" t="s">
        <v>4011</v>
      </c>
      <c r="C731" s="233" t="s">
        <v>902</v>
      </c>
      <c r="D731" s="335" t="s">
        <v>1217</v>
      </c>
      <c r="E731" s="232">
        <v>12.9</v>
      </c>
    </row>
    <row r="732" spans="2:5">
      <c r="B732" s="233" t="s">
        <v>2371</v>
      </c>
      <c r="C732" s="233" t="s">
        <v>1029</v>
      </c>
      <c r="D732" s="335" t="s">
        <v>1217</v>
      </c>
      <c r="E732" s="232">
        <v>12.62</v>
      </c>
    </row>
    <row r="733" spans="2:5">
      <c r="B733" s="233" t="s">
        <v>2127</v>
      </c>
      <c r="C733" s="233" t="s">
        <v>553</v>
      </c>
      <c r="D733" s="335" t="s">
        <v>1217</v>
      </c>
      <c r="E733" s="232">
        <v>12.25</v>
      </c>
    </row>
    <row r="734" spans="2:5">
      <c r="B734" s="233" t="s">
        <v>4012</v>
      </c>
      <c r="C734" s="233" t="s">
        <v>865</v>
      </c>
      <c r="D734" s="335" t="s">
        <v>1217</v>
      </c>
      <c r="E734" s="232">
        <v>11.9</v>
      </c>
    </row>
    <row r="735" spans="2:5">
      <c r="B735" s="233" t="s">
        <v>4013</v>
      </c>
      <c r="C735" s="233" t="s">
        <v>678</v>
      </c>
      <c r="D735" s="335" t="s">
        <v>1217</v>
      </c>
      <c r="E735" s="232">
        <v>11.8</v>
      </c>
    </row>
    <row r="736" spans="2:5">
      <c r="B736" s="233" t="s">
        <v>4014</v>
      </c>
      <c r="C736" s="233" t="s">
        <v>706</v>
      </c>
      <c r="D736" s="335" t="s">
        <v>1217</v>
      </c>
      <c r="E736" s="232">
        <v>10.85</v>
      </c>
    </row>
    <row r="737" spans="2:5">
      <c r="B737" s="233" t="s">
        <v>4015</v>
      </c>
      <c r="C737" s="233" t="s">
        <v>481</v>
      </c>
      <c r="D737" s="335" t="s">
        <v>1217</v>
      </c>
      <c r="E737" s="232">
        <v>10.75</v>
      </c>
    </row>
    <row r="738" spans="2:5">
      <c r="B738" s="233" t="s">
        <v>4016</v>
      </c>
      <c r="C738" s="233" t="s">
        <v>1063</v>
      </c>
      <c r="D738" s="335" t="s">
        <v>1217</v>
      </c>
      <c r="E738" s="232">
        <v>10.75</v>
      </c>
    </row>
    <row r="739" spans="2:5">
      <c r="B739" s="233" t="s">
        <v>4017</v>
      </c>
      <c r="C739" s="233" t="s">
        <v>947</v>
      </c>
      <c r="D739" s="335" t="s">
        <v>1217</v>
      </c>
      <c r="E739" s="232">
        <v>10.75</v>
      </c>
    </row>
    <row r="740" spans="2:5">
      <c r="B740" s="233" t="s">
        <v>4018</v>
      </c>
      <c r="C740" s="233" t="s">
        <v>693</v>
      </c>
      <c r="D740" s="335" t="s">
        <v>1217</v>
      </c>
      <c r="E740" s="232">
        <v>10.75</v>
      </c>
    </row>
    <row r="741" spans="2:5">
      <c r="B741" s="233" t="s">
        <v>4019</v>
      </c>
      <c r="C741" s="233" t="s">
        <v>1015</v>
      </c>
      <c r="D741" s="335" t="s">
        <v>1217</v>
      </c>
      <c r="E741" s="232">
        <v>10.7</v>
      </c>
    </row>
    <row r="742" spans="2:5">
      <c r="B742" s="233" t="s">
        <v>4020</v>
      </c>
      <c r="C742" s="233" t="s">
        <v>603</v>
      </c>
      <c r="D742" s="335" t="s">
        <v>1217</v>
      </c>
      <c r="E742" s="232">
        <v>10.35</v>
      </c>
    </row>
    <row r="743" spans="2:5">
      <c r="B743" s="233" t="s">
        <v>2717</v>
      </c>
      <c r="C743" s="233" t="s">
        <v>1101</v>
      </c>
      <c r="D743" s="335" t="s">
        <v>1217</v>
      </c>
      <c r="E743" s="232">
        <v>10.25</v>
      </c>
    </row>
    <row r="744" spans="2:5">
      <c r="B744" s="233" t="s">
        <v>2538</v>
      </c>
      <c r="C744" s="233" t="s">
        <v>915</v>
      </c>
      <c r="D744" s="335" t="s">
        <v>1217</v>
      </c>
      <c r="E744" s="232">
        <v>10.25</v>
      </c>
    </row>
    <row r="745" spans="2:5">
      <c r="B745" s="233" t="s">
        <v>4021</v>
      </c>
      <c r="C745" s="233" t="s">
        <v>1123</v>
      </c>
      <c r="D745" s="335" t="s">
        <v>1217</v>
      </c>
      <c r="E745" s="232">
        <v>10.25</v>
      </c>
    </row>
    <row r="746" spans="2:5">
      <c r="B746" s="233" t="s">
        <v>4022</v>
      </c>
      <c r="C746" s="233" t="s">
        <v>497</v>
      </c>
      <c r="D746" s="335" t="s">
        <v>1217</v>
      </c>
      <c r="E746" s="232">
        <v>10.25</v>
      </c>
    </row>
    <row r="747" spans="2:5">
      <c r="B747" s="233" t="s">
        <v>1756</v>
      </c>
      <c r="C747" s="233" t="s">
        <v>1013</v>
      </c>
      <c r="D747" s="335" t="s">
        <v>1217</v>
      </c>
      <c r="E747" s="232">
        <v>10.25</v>
      </c>
    </row>
    <row r="748" spans="2:5">
      <c r="B748" s="233" t="s">
        <v>1904</v>
      </c>
      <c r="C748" s="233" t="s">
        <v>997</v>
      </c>
      <c r="D748" s="335" t="s">
        <v>1217</v>
      </c>
      <c r="E748" s="232">
        <v>10.25</v>
      </c>
    </row>
    <row r="749" spans="2:5">
      <c r="B749" s="233" t="s">
        <v>2158</v>
      </c>
      <c r="C749" s="233" t="s">
        <v>843</v>
      </c>
      <c r="D749" s="335" t="s">
        <v>1217</v>
      </c>
      <c r="E749" s="232">
        <v>9.6</v>
      </c>
    </row>
    <row r="750" spans="2:5">
      <c r="B750" s="233" t="s">
        <v>2003</v>
      </c>
      <c r="C750" s="233" t="s">
        <v>1137</v>
      </c>
      <c r="D750" s="335" t="s">
        <v>1217</v>
      </c>
      <c r="E750" s="232">
        <v>9.5599999999999987</v>
      </c>
    </row>
    <row r="751" spans="2:5">
      <c r="B751" s="233" t="s">
        <v>4023</v>
      </c>
      <c r="C751" s="233" t="s">
        <v>933</v>
      </c>
      <c r="D751" s="335" t="s">
        <v>1217</v>
      </c>
      <c r="E751" s="232">
        <v>9.15</v>
      </c>
    </row>
    <row r="752" spans="2:5">
      <c r="B752" s="233" t="s">
        <v>2534</v>
      </c>
      <c r="C752" s="233" t="s">
        <v>1213</v>
      </c>
      <c r="D752" s="335" t="s">
        <v>1217</v>
      </c>
      <c r="E752" s="232">
        <v>8.9920000000000009</v>
      </c>
    </row>
    <row r="753" spans="2:5">
      <c r="B753" s="233" t="s">
        <v>2354</v>
      </c>
      <c r="C753" s="233" t="s">
        <v>563</v>
      </c>
      <c r="D753" s="335" t="s">
        <v>1217</v>
      </c>
      <c r="E753" s="232">
        <v>8.6999999999999993</v>
      </c>
    </row>
    <row r="754" spans="2:5">
      <c r="B754" s="233" t="s">
        <v>1619</v>
      </c>
      <c r="C754" s="233" t="s">
        <v>572</v>
      </c>
      <c r="D754" s="335" t="s">
        <v>1217</v>
      </c>
      <c r="E754" s="232">
        <v>7.6979999999999995</v>
      </c>
    </row>
    <row r="755" spans="2:5">
      <c r="B755" s="233" t="s">
        <v>2713</v>
      </c>
      <c r="C755" s="233" t="s">
        <v>979</v>
      </c>
      <c r="D755" s="335" t="s">
        <v>1217</v>
      </c>
      <c r="E755" s="232">
        <v>7.4</v>
      </c>
    </row>
    <row r="756" spans="2:5">
      <c r="B756" s="233" t="s">
        <v>4024</v>
      </c>
      <c r="C756" s="233" t="s">
        <v>684</v>
      </c>
      <c r="D756" s="335" t="s">
        <v>1217</v>
      </c>
      <c r="E756" s="232">
        <v>6.9</v>
      </c>
    </row>
    <row r="757" spans="2:5">
      <c r="B757" s="233" t="s">
        <v>4025</v>
      </c>
      <c r="C757" s="233" t="s">
        <v>953</v>
      </c>
      <c r="D757" s="335" t="s">
        <v>1217</v>
      </c>
      <c r="E757" s="232">
        <v>6.9</v>
      </c>
    </row>
    <row r="758" spans="2:5">
      <c r="B758" s="233" t="s">
        <v>2649</v>
      </c>
      <c r="C758" s="233" t="s">
        <v>595</v>
      </c>
      <c r="D758" s="335" t="s">
        <v>1217</v>
      </c>
      <c r="E758" s="232">
        <v>6.6</v>
      </c>
    </row>
    <row r="759" spans="2:5">
      <c r="B759" s="233" t="s">
        <v>1662</v>
      </c>
      <c r="C759" s="233" t="s">
        <v>1147</v>
      </c>
      <c r="D759" s="335" t="s">
        <v>1217</v>
      </c>
      <c r="E759" s="232">
        <v>6.4</v>
      </c>
    </row>
    <row r="760" spans="2:5">
      <c r="B760" s="233" t="s">
        <v>469</v>
      </c>
      <c r="C760" s="233" t="s">
        <v>1011</v>
      </c>
      <c r="D760" s="335" t="s">
        <v>1217</v>
      </c>
      <c r="E760" s="232">
        <v>6.3</v>
      </c>
    </row>
    <row r="761" spans="2:5">
      <c r="B761" s="233" t="s">
        <v>4026</v>
      </c>
      <c r="C761" s="233" t="s">
        <v>647</v>
      </c>
      <c r="D761" s="335" t="s">
        <v>1217</v>
      </c>
      <c r="E761" s="232">
        <v>6.1</v>
      </c>
    </row>
    <row r="762" spans="2:5">
      <c r="B762" s="233" t="s">
        <v>2469</v>
      </c>
      <c r="C762" s="233" t="s">
        <v>489</v>
      </c>
      <c r="D762" s="335" t="s">
        <v>1217</v>
      </c>
      <c r="E762" s="232">
        <v>6</v>
      </c>
    </row>
    <row r="763" spans="2:5">
      <c r="B763" s="233" t="s">
        <v>4027</v>
      </c>
      <c r="C763" s="233" t="s">
        <v>1020</v>
      </c>
      <c r="D763" s="335" t="s">
        <v>1217</v>
      </c>
      <c r="E763" s="232">
        <v>5.95</v>
      </c>
    </row>
    <row r="764" spans="2:5">
      <c r="B764" s="233" t="s">
        <v>1879</v>
      </c>
      <c r="C764" s="233" t="s">
        <v>1130</v>
      </c>
      <c r="D764" s="335" t="s">
        <v>1217</v>
      </c>
      <c r="E764" s="232">
        <v>5.9</v>
      </c>
    </row>
    <row r="765" spans="2:5">
      <c r="B765" s="233" t="s">
        <v>2720</v>
      </c>
      <c r="C765" s="233" t="s">
        <v>820</v>
      </c>
      <c r="D765" s="335" t="s">
        <v>1217</v>
      </c>
      <c r="E765" s="232">
        <v>5.35</v>
      </c>
    </row>
    <row r="766" spans="2:5">
      <c r="B766" s="233" t="s">
        <v>4028</v>
      </c>
      <c r="C766" s="233" t="s">
        <v>852</v>
      </c>
      <c r="D766" s="335" t="s">
        <v>1217</v>
      </c>
      <c r="E766" s="232">
        <v>4.8499999999999996</v>
      </c>
    </row>
    <row r="767" spans="2:5">
      <c r="B767" s="233" t="s">
        <v>4029</v>
      </c>
      <c r="C767" s="233" t="s">
        <v>1142</v>
      </c>
      <c r="D767" s="335" t="s">
        <v>1217</v>
      </c>
      <c r="E767" s="232">
        <v>4.8499999999999996</v>
      </c>
    </row>
    <row r="768" spans="2:5">
      <c r="B768" s="233" t="s">
        <v>4030</v>
      </c>
      <c r="C768" s="233" t="s">
        <v>925</v>
      </c>
      <c r="D768" s="335" t="s">
        <v>1217</v>
      </c>
      <c r="E768" s="232">
        <v>4.6500000000000004</v>
      </c>
    </row>
    <row r="769" spans="2:5">
      <c r="B769" s="233" t="s">
        <v>1571</v>
      </c>
      <c r="C769" s="233" t="s">
        <v>1102</v>
      </c>
      <c r="D769" s="335" t="s">
        <v>1217</v>
      </c>
      <c r="E769" s="232">
        <v>4.4749999999999996</v>
      </c>
    </row>
    <row r="770" spans="2:5">
      <c r="B770" s="233" t="s">
        <v>4031</v>
      </c>
      <c r="C770" s="233" t="s">
        <v>1088</v>
      </c>
      <c r="D770" s="335" t="s">
        <v>1217</v>
      </c>
      <c r="E770" s="232">
        <v>4.3499999999999996</v>
      </c>
    </row>
    <row r="771" spans="2:5">
      <c r="B771" s="233" t="s">
        <v>2489</v>
      </c>
      <c r="C771" s="233" t="s">
        <v>1150</v>
      </c>
      <c r="D771" s="335" t="s">
        <v>1217</v>
      </c>
      <c r="E771" s="232">
        <v>4.3</v>
      </c>
    </row>
    <row r="772" spans="2:5">
      <c r="B772" s="233" t="s">
        <v>2833</v>
      </c>
      <c r="C772" s="233" t="s">
        <v>649</v>
      </c>
      <c r="D772" s="335" t="s">
        <v>1217</v>
      </c>
      <c r="E772" s="232">
        <v>4.3</v>
      </c>
    </row>
    <row r="773" spans="2:5">
      <c r="B773" s="233" t="s">
        <v>4032</v>
      </c>
      <c r="C773" s="233" t="s">
        <v>718</v>
      </c>
      <c r="D773" s="335" t="s">
        <v>1217</v>
      </c>
      <c r="E773" s="232">
        <v>4.3</v>
      </c>
    </row>
    <row r="774" spans="2:5">
      <c r="B774" s="233" t="s">
        <v>4033</v>
      </c>
      <c r="C774" s="233" t="s">
        <v>599</v>
      </c>
      <c r="D774" s="335" t="s">
        <v>1217</v>
      </c>
      <c r="E774" s="232">
        <v>4.3</v>
      </c>
    </row>
    <row r="775" spans="2:5">
      <c r="B775" s="233" t="s">
        <v>4034</v>
      </c>
      <c r="C775" s="233" t="s">
        <v>555</v>
      </c>
      <c r="D775" s="335" t="s">
        <v>1217</v>
      </c>
      <c r="E775" s="232">
        <v>4.2</v>
      </c>
    </row>
    <row r="776" spans="2:5">
      <c r="B776" s="233" t="s">
        <v>471</v>
      </c>
      <c r="C776" s="233" t="s">
        <v>641</v>
      </c>
      <c r="D776" s="335" t="s">
        <v>1217</v>
      </c>
      <c r="E776" s="232">
        <v>3.5</v>
      </c>
    </row>
    <row r="777" spans="2:5">
      <c r="B777" s="233" t="s">
        <v>2608</v>
      </c>
      <c r="C777" s="233" t="s">
        <v>512</v>
      </c>
      <c r="D777" s="335" t="s">
        <v>1217</v>
      </c>
      <c r="E777" s="232">
        <v>3.15</v>
      </c>
    </row>
    <row r="778" spans="2:5">
      <c r="B778" s="233" t="s">
        <v>4035</v>
      </c>
      <c r="C778" s="233" t="s">
        <v>682</v>
      </c>
      <c r="D778" s="335" t="s">
        <v>1217</v>
      </c>
      <c r="E778" s="232">
        <v>2.94</v>
      </c>
    </row>
    <row r="779" spans="2:5">
      <c r="B779" s="233" t="s">
        <v>4036</v>
      </c>
      <c r="C779" s="233" t="s">
        <v>1061</v>
      </c>
      <c r="D779" s="335" t="s">
        <v>1217</v>
      </c>
      <c r="E779" s="232">
        <v>1.5</v>
      </c>
    </row>
    <row r="780" spans="2:5">
      <c r="B780" s="233" t="s">
        <v>4037</v>
      </c>
      <c r="C780" s="233" t="s">
        <v>1093</v>
      </c>
      <c r="D780" s="335" t="s">
        <v>1217</v>
      </c>
      <c r="E780" s="232">
        <v>1</v>
      </c>
    </row>
    <row r="781" spans="2:5">
      <c r="B781" s="233" t="s">
        <v>4038</v>
      </c>
      <c r="C781" s="233" t="s">
        <v>764</v>
      </c>
      <c r="D781" s="335" t="s">
        <v>1217</v>
      </c>
      <c r="E781" s="232">
        <v>0.8</v>
      </c>
    </row>
    <row r="782" spans="2:5">
      <c r="B782" s="233" t="s">
        <v>3916</v>
      </c>
      <c r="C782" s="233" t="s">
        <v>1215</v>
      </c>
      <c r="D782" s="335" t="s">
        <v>1217</v>
      </c>
      <c r="E782" s="232">
        <v>0.65185999999999999</v>
      </c>
    </row>
    <row r="783" spans="2:5">
      <c r="B783" s="233" t="s">
        <v>4039</v>
      </c>
      <c r="C783" s="233" t="s">
        <v>651</v>
      </c>
      <c r="D783" s="335" t="s">
        <v>1217</v>
      </c>
      <c r="E783" s="232">
        <v>0.5</v>
      </c>
    </row>
    <row r="784" spans="2:5">
      <c r="B784" s="233" t="s">
        <v>4040</v>
      </c>
      <c r="C784" s="233" t="s">
        <v>543</v>
      </c>
      <c r="D784" s="335" t="s">
        <v>1217</v>
      </c>
      <c r="E784" s="232">
        <v>0.5</v>
      </c>
    </row>
    <row r="785" spans="2:5">
      <c r="B785" s="233" t="s">
        <v>4041</v>
      </c>
      <c r="C785" s="233" t="s">
        <v>1139</v>
      </c>
      <c r="D785" s="335" t="s">
        <v>1217</v>
      </c>
      <c r="E785" s="232">
        <v>0.5</v>
      </c>
    </row>
    <row r="786" spans="2:5">
      <c r="B786" s="229" t="s">
        <v>4042</v>
      </c>
      <c r="C786" s="229" t="s">
        <v>792</v>
      </c>
      <c r="D786" s="336" t="s">
        <v>1217</v>
      </c>
      <c r="E786" s="122">
        <v>0.5</v>
      </c>
    </row>
    <row r="787" spans="2:5">
      <c r="B787" s="408" t="s">
        <v>3</v>
      </c>
      <c r="C787" s="408"/>
      <c r="D787" s="22"/>
      <c r="E787" s="50">
        <f>SUM(E4:E786)</f>
        <v>2189573.7631599954</v>
      </c>
    </row>
    <row r="789" spans="2:5">
      <c r="B789" s="19" t="s">
        <v>229</v>
      </c>
    </row>
    <row r="790" spans="2:5">
      <c r="B790" s="20" t="s">
        <v>1768</v>
      </c>
    </row>
  </sheetData>
  <mergeCells count="1">
    <mergeCell ref="B787:C787"/>
  </mergeCells>
  <pageMargins left="0.7" right="0.7" top="0.78740157499999996" bottom="0.78740157499999996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B1:E988"/>
  <sheetViews>
    <sheetView showGridLines="0" workbookViewId="0">
      <selection activeCell="A985" sqref="A985:XFD985"/>
    </sheetView>
  </sheetViews>
  <sheetFormatPr defaultRowHeight="12.75"/>
  <cols>
    <col min="1" max="1" width="9.140625" style="144"/>
    <col min="2" max="2" width="24.7109375" style="144" customWidth="1"/>
    <col min="3" max="3" width="71.42578125" style="145" customWidth="1"/>
    <col min="4" max="5" width="20.7109375" style="156" customWidth="1"/>
    <col min="6" max="16384" width="9.140625" style="144"/>
  </cols>
  <sheetData>
    <row r="1" spans="2:5" ht="15" customHeight="1"/>
    <row r="2" spans="2:5" ht="15" customHeight="1">
      <c r="B2" s="146" t="s">
        <v>2836</v>
      </c>
    </row>
    <row r="3" spans="2:5" ht="33" customHeight="1" thickBot="1">
      <c r="B3" s="114" t="s">
        <v>172</v>
      </c>
      <c r="C3" s="114" t="s">
        <v>94</v>
      </c>
      <c r="D3" s="157" t="s">
        <v>2837</v>
      </c>
      <c r="E3" s="157" t="s">
        <v>126</v>
      </c>
    </row>
    <row r="4" spans="2:5" ht="13.5" thickTop="1">
      <c r="B4" s="124" t="s">
        <v>303</v>
      </c>
      <c r="C4" s="124" t="s">
        <v>1783</v>
      </c>
      <c r="D4" s="125">
        <f>E4/6.7</f>
        <v>12052.985074626866</v>
      </c>
      <c r="E4" s="125">
        <v>80755</v>
      </c>
    </row>
    <row r="5" spans="2:5">
      <c r="B5" s="118" t="s">
        <v>300</v>
      </c>
      <c r="C5" s="118" t="s">
        <v>1784</v>
      </c>
      <c r="D5" s="125">
        <f t="shared" ref="D5:D68" si="0">E5/6.7</f>
        <v>7093.5820895522384</v>
      </c>
      <c r="E5" s="121">
        <v>47527</v>
      </c>
    </row>
    <row r="6" spans="2:5">
      <c r="B6" s="118" t="s">
        <v>301</v>
      </c>
      <c r="C6" s="118" t="s">
        <v>1785</v>
      </c>
      <c r="D6" s="125">
        <f t="shared" si="0"/>
        <v>6854.626865671642</v>
      </c>
      <c r="E6" s="121">
        <v>45926</v>
      </c>
    </row>
    <row r="7" spans="2:5" ht="38.25">
      <c r="B7" s="118" t="s">
        <v>1786</v>
      </c>
      <c r="C7" s="118" t="s">
        <v>1785</v>
      </c>
      <c r="D7" s="125">
        <f t="shared" si="0"/>
        <v>6854.626865671642</v>
      </c>
      <c r="E7" s="121">
        <v>45926</v>
      </c>
    </row>
    <row r="8" spans="2:5">
      <c r="B8" s="149" t="s">
        <v>303</v>
      </c>
      <c r="C8" s="147" t="s">
        <v>1787</v>
      </c>
      <c r="D8" s="125">
        <f t="shared" si="0"/>
        <v>6185.2238805970146</v>
      </c>
      <c r="E8" s="103">
        <v>41441</v>
      </c>
    </row>
    <row r="9" spans="2:5">
      <c r="B9" s="119" t="s">
        <v>1788</v>
      </c>
      <c r="C9" s="147" t="s">
        <v>1787</v>
      </c>
      <c r="D9" s="125">
        <f t="shared" si="0"/>
        <v>6185.2238805970146</v>
      </c>
      <c r="E9" s="103">
        <v>41441</v>
      </c>
    </row>
    <row r="10" spans="2:5">
      <c r="B10" s="119" t="s">
        <v>1789</v>
      </c>
      <c r="C10" s="147" t="s">
        <v>1790</v>
      </c>
      <c r="D10" s="125">
        <f t="shared" si="0"/>
        <v>6110.2985074626868</v>
      </c>
      <c r="E10" s="103">
        <v>40939</v>
      </c>
    </row>
    <row r="11" spans="2:5">
      <c r="B11" s="149" t="s">
        <v>284</v>
      </c>
      <c r="C11" s="147" t="s">
        <v>1790</v>
      </c>
      <c r="D11" s="125">
        <f t="shared" si="0"/>
        <v>6110.2985074626868</v>
      </c>
      <c r="E11" s="103">
        <v>40939</v>
      </c>
    </row>
    <row r="12" spans="2:5">
      <c r="B12" s="149" t="s">
        <v>295</v>
      </c>
      <c r="C12" s="147" t="s">
        <v>1791</v>
      </c>
      <c r="D12" s="125">
        <f t="shared" si="0"/>
        <v>5124.3283582089553</v>
      </c>
      <c r="E12" s="103">
        <v>34333</v>
      </c>
    </row>
    <row r="13" spans="2:5">
      <c r="B13" s="149" t="s">
        <v>307</v>
      </c>
      <c r="C13" s="147" t="s">
        <v>1792</v>
      </c>
      <c r="D13" s="125">
        <f t="shared" si="0"/>
        <v>4781.6417910447763</v>
      </c>
      <c r="E13" s="103">
        <v>32037</v>
      </c>
    </row>
    <row r="14" spans="2:5">
      <c r="B14" s="149" t="s">
        <v>307</v>
      </c>
      <c r="C14" s="147" t="s">
        <v>1792</v>
      </c>
      <c r="D14" s="125">
        <f t="shared" si="0"/>
        <v>4781.6417910447763</v>
      </c>
      <c r="E14" s="103">
        <v>32037</v>
      </c>
    </row>
    <row r="15" spans="2:5">
      <c r="B15" s="149" t="s">
        <v>1793</v>
      </c>
      <c r="C15" s="147" t="s">
        <v>1794</v>
      </c>
      <c r="D15" s="125">
        <f t="shared" si="0"/>
        <v>4753.432835820895</v>
      </c>
      <c r="E15" s="103">
        <v>31848</v>
      </c>
    </row>
    <row r="16" spans="2:5">
      <c r="B16" s="149" t="s">
        <v>302</v>
      </c>
      <c r="C16" s="147" t="s">
        <v>1795</v>
      </c>
      <c r="D16" s="125">
        <f t="shared" si="0"/>
        <v>4539.5522388059699</v>
      </c>
      <c r="E16" s="103">
        <v>30415</v>
      </c>
    </row>
    <row r="17" spans="2:5">
      <c r="B17" s="149" t="s">
        <v>293</v>
      </c>
      <c r="C17" s="147" t="s">
        <v>1796</v>
      </c>
      <c r="D17" s="125">
        <f t="shared" si="0"/>
        <v>4510.8955223880594</v>
      </c>
      <c r="E17" s="103">
        <v>30223</v>
      </c>
    </row>
    <row r="18" spans="2:5">
      <c r="B18" s="149" t="s">
        <v>304</v>
      </c>
      <c r="C18" s="147" t="s">
        <v>1797</v>
      </c>
      <c r="D18" s="125">
        <f t="shared" si="0"/>
        <v>4424.9253731343279</v>
      </c>
      <c r="E18" s="103">
        <v>29647</v>
      </c>
    </row>
    <row r="19" spans="2:5">
      <c r="B19" s="149" t="s">
        <v>285</v>
      </c>
      <c r="C19" s="147" t="s">
        <v>1798</v>
      </c>
      <c r="D19" s="125">
        <f t="shared" si="0"/>
        <v>4391.1940298507461</v>
      </c>
      <c r="E19" s="103">
        <v>29421</v>
      </c>
    </row>
    <row r="20" spans="2:5">
      <c r="B20" s="149" t="s">
        <v>1799</v>
      </c>
      <c r="C20" s="147" t="s">
        <v>1798</v>
      </c>
      <c r="D20" s="125">
        <f t="shared" si="0"/>
        <v>4391.1940298507461</v>
      </c>
      <c r="E20" s="103">
        <v>29421</v>
      </c>
    </row>
    <row r="21" spans="2:5">
      <c r="B21" s="149" t="s">
        <v>297</v>
      </c>
      <c r="C21" s="147" t="s">
        <v>1800</v>
      </c>
      <c r="D21" s="125">
        <f t="shared" si="0"/>
        <v>4276.4179104477607</v>
      </c>
      <c r="E21" s="103">
        <v>28652</v>
      </c>
    </row>
    <row r="22" spans="2:5">
      <c r="B22" s="149" t="s">
        <v>302</v>
      </c>
      <c r="C22" s="147" t="s">
        <v>1801</v>
      </c>
      <c r="D22" s="125">
        <f t="shared" si="0"/>
        <v>4240.1492537313434</v>
      </c>
      <c r="E22" s="103">
        <v>28409</v>
      </c>
    </row>
    <row r="23" spans="2:5" ht="25.5">
      <c r="B23" s="149" t="s">
        <v>469</v>
      </c>
      <c r="C23" s="147" t="s">
        <v>1802</v>
      </c>
      <c r="D23" s="125">
        <f t="shared" si="0"/>
        <v>3694.0298507462685</v>
      </c>
      <c r="E23" s="103">
        <v>24750</v>
      </c>
    </row>
    <row r="24" spans="2:5" ht="25.5">
      <c r="B24" s="149" t="s">
        <v>469</v>
      </c>
      <c r="C24" s="147" t="s">
        <v>1802</v>
      </c>
      <c r="D24" s="125">
        <f t="shared" si="0"/>
        <v>3694.0298507462685</v>
      </c>
      <c r="E24" s="103">
        <v>24750</v>
      </c>
    </row>
    <row r="25" spans="2:5">
      <c r="B25" s="149" t="s">
        <v>285</v>
      </c>
      <c r="C25" s="147" t="s">
        <v>1803</v>
      </c>
      <c r="D25" s="125">
        <f t="shared" si="0"/>
        <v>3588.0597014925374</v>
      </c>
      <c r="E25" s="103">
        <v>24040</v>
      </c>
    </row>
    <row r="26" spans="2:5">
      <c r="B26" s="149" t="s">
        <v>285</v>
      </c>
      <c r="C26" s="147" t="s">
        <v>1803</v>
      </c>
      <c r="D26" s="125">
        <f t="shared" si="0"/>
        <v>3588.0597014925374</v>
      </c>
      <c r="E26" s="103">
        <v>24040</v>
      </c>
    </row>
    <row r="27" spans="2:5" ht="25.5">
      <c r="B27" s="149" t="s">
        <v>291</v>
      </c>
      <c r="C27" s="147" t="s">
        <v>1804</v>
      </c>
      <c r="D27" s="125">
        <f t="shared" si="0"/>
        <v>3562.686567164179</v>
      </c>
      <c r="E27" s="103">
        <v>23870</v>
      </c>
    </row>
    <row r="28" spans="2:5" ht="25.5">
      <c r="B28" s="149" t="s">
        <v>291</v>
      </c>
      <c r="C28" s="147" t="s">
        <v>1804</v>
      </c>
      <c r="D28" s="125">
        <f t="shared" si="0"/>
        <v>3562.686567164179</v>
      </c>
      <c r="E28" s="103">
        <v>23870</v>
      </c>
    </row>
    <row r="29" spans="2:5">
      <c r="B29" s="149" t="s">
        <v>298</v>
      </c>
      <c r="C29" s="147" t="s">
        <v>1805</v>
      </c>
      <c r="D29" s="125">
        <f t="shared" si="0"/>
        <v>3553.2835820895521</v>
      </c>
      <c r="E29" s="103">
        <v>23807</v>
      </c>
    </row>
    <row r="30" spans="2:5">
      <c r="B30" s="149" t="s">
        <v>1806</v>
      </c>
      <c r="C30" s="147" t="s">
        <v>1807</v>
      </c>
      <c r="D30" s="125">
        <f t="shared" si="0"/>
        <v>3528.8059701492534</v>
      </c>
      <c r="E30" s="103">
        <v>23643</v>
      </c>
    </row>
    <row r="31" spans="2:5">
      <c r="B31" s="149" t="s">
        <v>1808</v>
      </c>
      <c r="C31" s="147" t="s">
        <v>1807</v>
      </c>
      <c r="D31" s="125">
        <f t="shared" si="0"/>
        <v>3528.8059701492534</v>
      </c>
      <c r="E31" s="103">
        <v>23643</v>
      </c>
    </row>
    <row r="32" spans="2:5">
      <c r="B32" s="149" t="s">
        <v>287</v>
      </c>
      <c r="C32" s="147" t="s">
        <v>1809</v>
      </c>
      <c r="D32" s="125">
        <f t="shared" si="0"/>
        <v>3492.5373134328356</v>
      </c>
      <c r="E32" s="103">
        <v>23400</v>
      </c>
    </row>
    <row r="33" spans="2:5">
      <c r="B33" s="149" t="s">
        <v>303</v>
      </c>
      <c r="C33" s="147" t="s">
        <v>1810</v>
      </c>
      <c r="D33" s="125">
        <f t="shared" si="0"/>
        <v>3467.1641791044776</v>
      </c>
      <c r="E33" s="103">
        <v>23230</v>
      </c>
    </row>
    <row r="34" spans="2:5">
      <c r="B34" s="149" t="s">
        <v>1811</v>
      </c>
      <c r="C34" s="147" t="s">
        <v>1812</v>
      </c>
      <c r="D34" s="125">
        <f t="shared" si="0"/>
        <v>3460.2985074626863</v>
      </c>
      <c r="E34" s="103">
        <v>23184</v>
      </c>
    </row>
    <row r="35" spans="2:5">
      <c r="B35" s="149" t="s">
        <v>1811</v>
      </c>
      <c r="C35" s="147" t="s">
        <v>1812</v>
      </c>
      <c r="D35" s="125">
        <f t="shared" si="0"/>
        <v>3460.2985074626863</v>
      </c>
      <c r="E35" s="103">
        <v>23184</v>
      </c>
    </row>
    <row r="36" spans="2:5">
      <c r="B36" s="149" t="s">
        <v>301</v>
      </c>
      <c r="C36" s="147" t="s">
        <v>1813</v>
      </c>
      <c r="D36" s="125">
        <f t="shared" si="0"/>
        <v>3373.4328358208954</v>
      </c>
      <c r="E36" s="103">
        <v>22602</v>
      </c>
    </row>
    <row r="37" spans="2:5">
      <c r="B37" s="149" t="s">
        <v>301</v>
      </c>
      <c r="C37" s="147" t="s">
        <v>1813</v>
      </c>
      <c r="D37" s="125">
        <f t="shared" si="0"/>
        <v>3373.4328358208954</v>
      </c>
      <c r="E37" s="103">
        <v>22602</v>
      </c>
    </row>
    <row r="38" spans="2:5">
      <c r="B38" s="149" t="s">
        <v>298</v>
      </c>
      <c r="C38" s="147" t="s">
        <v>1814</v>
      </c>
      <c r="D38" s="125">
        <f t="shared" si="0"/>
        <v>3333.7313432835822</v>
      </c>
      <c r="E38" s="103">
        <v>22336</v>
      </c>
    </row>
    <row r="39" spans="2:5">
      <c r="B39" s="149" t="s">
        <v>1815</v>
      </c>
      <c r="C39" s="147" t="s">
        <v>1816</v>
      </c>
      <c r="D39" s="125">
        <f t="shared" si="0"/>
        <v>3223.8805970149251</v>
      </c>
      <c r="E39" s="103">
        <v>21600</v>
      </c>
    </row>
    <row r="40" spans="2:5">
      <c r="B40" s="149" t="s">
        <v>294</v>
      </c>
      <c r="C40" s="147" t="s">
        <v>1817</v>
      </c>
      <c r="D40" s="125">
        <f t="shared" si="0"/>
        <v>3165.0746268656717</v>
      </c>
      <c r="E40" s="103">
        <v>21206</v>
      </c>
    </row>
    <row r="41" spans="2:5">
      <c r="B41" s="149" t="s">
        <v>298</v>
      </c>
      <c r="C41" s="147" t="s">
        <v>1818</v>
      </c>
      <c r="D41" s="125">
        <f t="shared" si="0"/>
        <v>3080</v>
      </c>
      <c r="E41" s="103">
        <v>20636</v>
      </c>
    </row>
    <row r="42" spans="2:5">
      <c r="B42" s="149" t="s">
        <v>1819</v>
      </c>
      <c r="C42" s="147" t="s">
        <v>1818</v>
      </c>
      <c r="D42" s="125">
        <f t="shared" si="0"/>
        <v>3080</v>
      </c>
      <c r="E42" s="103">
        <v>20636</v>
      </c>
    </row>
    <row r="43" spans="2:5">
      <c r="B43" s="149" t="s">
        <v>298</v>
      </c>
      <c r="C43" s="147" t="s">
        <v>1820</v>
      </c>
      <c r="D43" s="125">
        <f t="shared" si="0"/>
        <v>3059.5522388059699</v>
      </c>
      <c r="E43" s="103">
        <v>20499</v>
      </c>
    </row>
    <row r="44" spans="2:5">
      <c r="B44" s="149" t="s">
        <v>1821</v>
      </c>
      <c r="C44" s="147" t="s">
        <v>1820</v>
      </c>
      <c r="D44" s="125">
        <f t="shared" si="0"/>
        <v>3059.5522388059699</v>
      </c>
      <c r="E44" s="103">
        <v>20499</v>
      </c>
    </row>
    <row r="45" spans="2:5">
      <c r="B45" s="149" t="s">
        <v>284</v>
      </c>
      <c r="C45" s="147" t="s">
        <v>1822</v>
      </c>
      <c r="D45" s="125">
        <f t="shared" si="0"/>
        <v>3043.1343283582087</v>
      </c>
      <c r="E45" s="103">
        <v>20389</v>
      </c>
    </row>
    <row r="46" spans="2:5">
      <c r="B46" s="149" t="s">
        <v>293</v>
      </c>
      <c r="C46" s="147" t="s">
        <v>1823</v>
      </c>
      <c r="D46" s="125">
        <f t="shared" si="0"/>
        <v>3024.4776119402986</v>
      </c>
      <c r="E46" s="103">
        <v>20264</v>
      </c>
    </row>
    <row r="47" spans="2:5">
      <c r="B47" s="149" t="s">
        <v>293</v>
      </c>
      <c r="C47" s="147" t="s">
        <v>1824</v>
      </c>
      <c r="D47" s="125">
        <f t="shared" si="0"/>
        <v>3004.4776119402986</v>
      </c>
      <c r="E47" s="103">
        <v>20130</v>
      </c>
    </row>
    <row r="48" spans="2:5">
      <c r="B48" s="149" t="s">
        <v>1825</v>
      </c>
      <c r="C48" s="147" t="s">
        <v>1826</v>
      </c>
      <c r="D48" s="125">
        <f t="shared" si="0"/>
        <v>2911.9402985074626</v>
      </c>
      <c r="E48" s="103">
        <v>19510</v>
      </c>
    </row>
    <row r="49" spans="2:5">
      <c r="B49" s="149" t="s">
        <v>1825</v>
      </c>
      <c r="C49" s="147" t="s">
        <v>1826</v>
      </c>
      <c r="D49" s="125">
        <f t="shared" si="0"/>
        <v>2911.9402985074626</v>
      </c>
      <c r="E49" s="103">
        <v>19510</v>
      </c>
    </row>
    <row r="50" spans="2:5">
      <c r="B50" s="149" t="s">
        <v>298</v>
      </c>
      <c r="C50" s="147" t="s">
        <v>1827</v>
      </c>
      <c r="D50" s="125">
        <f t="shared" si="0"/>
        <v>2890.8955223880598</v>
      </c>
      <c r="E50" s="103">
        <v>19369</v>
      </c>
    </row>
    <row r="51" spans="2:5">
      <c r="B51" s="149" t="s">
        <v>293</v>
      </c>
      <c r="C51" s="147" t="s">
        <v>1828</v>
      </c>
      <c r="D51" s="125">
        <f t="shared" si="0"/>
        <v>2867.4626865671639</v>
      </c>
      <c r="E51" s="103">
        <v>19212</v>
      </c>
    </row>
    <row r="52" spans="2:5">
      <c r="B52" s="149" t="s">
        <v>1829</v>
      </c>
      <c r="C52" s="147" t="s">
        <v>1828</v>
      </c>
      <c r="D52" s="125">
        <f t="shared" si="0"/>
        <v>2867.4626865671639</v>
      </c>
      <c r="E52" s="103">
        <v>19212</v>
      </c>
    </row>
    <row r="53" spans="2:5">
      <c r="B53" s="149" t="s">
        <v>290</v>
      </c>
      <c r="C53" s="147" t="s">
        <v>1830</v>
      </c>
      <c r="D53" s="125">
        <f t="shared" si="0"/>
        <v>2756.7164179104475</v>
      </c>
      <c r="E53" s="103">
        <v>18470</v>
      </c>
    </row>
    <row r="54" spans="2:5">
      <c r="B54" s="149" t="s">
        <v>1831</v>
      </c>
      <c r="C54" s="147" t="s">
        <v>1830</v>
      </c>
      <c r="D54" s="125">
        <f t="shared" si="0"/>
        <v>2756.7164179104475</v>
      </c>
      <c r="E54" s="103">
        <v>18470</v>
      </c>
    </row>
    <row r="55" spans="2:5" ht="25.5">
      <c r="B55" s="149" t="s">
        <v>295</v>
      </c>
      <c r="C55" s="147" t="s">
        <v>1832</v>
      </c>
      <c r="D55" s="125">
        <f t="shared" si="0"/>
        <v>2751.6417910447763</v>
      </c>
      <c r="E55" s="103">
        <v>18436</v>
      </c>
    </row>
    <row r="56" spans="2:5">
      <c r="B56" s="149" t="s">
        <v>293</v>
      </c>
      <c r="C56" s="147" t="s">
        <v>1833</v>
      </c>
      <c r="D56" s="125">
        <f t="shared" si="0"/>
        <v>2704.9253731343283</v>
      </c>
      <c r="E56" s="103">
        <v>18123</v>
      </c>
    </row>
    <row r="57" spans="2:5">
      <c r="B57" s="149" t="s">
        <v>1834</v>
      </c>
      <c r="C57" s="147" t="s">
        <v>1835</v>
      </c>
      <c r="D57" s="125">
        <f t="shared" si="0"/>
        <v>2665.9701492537311</v>
      </c>
      <c r="E57" s="103">
        <v>17862</v>
      </c>
    </row>
    <row r="58" spans="2:5">
      <c r="B58" s="149" t="s">
        <v>1836</v>
      </c>
      <c r="C58" s="147" t="s">
        <v>1837</v>
      </c>
      <c r="D58" s="125">
        <f t="shared" si="0"/>
        <v>2637.6119402985073</v>
      </c>
      <c r="E58" s="103">
        <v>17672</v>
      </c>
    </row>
    <row r="59" spans="2:5">
      <c r="B59" s="149" t="s">
        <v>308</v>
      </c>
      <c r="C59" s="147" t="s">
        <v>1838</v>
      </c>
      <c r="D59" s="125">
        <f t="shared" si="0"/>
        <v>2570.7462686567164</v>
      </c>
      <c r="E59" s="103">
        <v>17224</v>
      </c>
    </row>
    <row r="60" spans="2:5" ht="25.5">
      <c r="B60" s="149" t="s">
        <v>305</v>
      </c>
      <c r="C60" s="147" t="s">
        <v>1839</v>
      </c>
      <c r="D60" s="125">
        <f t="shared" si="0"/>
        <v>2539.8507462686566</v>
      </c>
      <c r="E60" s="103">
        <v>17017</v>
      </c>
    </row>
    <row r="61" spans="2:5" ht="25.5">
      <c r="B61" s="149" t="s">
        <v>1840</v>
      </c>
      <c r="C61" s="147" t="s">
        <v>1839</v>
      </c>
      <c r="D61" s="125">
        <f t="shared" si="0"/>
        <v>2539.8507462686566</v>
      </c>
      <c r="E61" s="103">
        <v>17017</v>
      </c>
    </row>
    <row r="62" spans="2:5">
      <c r="B62" s="149" t="s">
        <v>297</v>
      </c>
      <c r="C62" s="147" t="s">
        <v>1841</v>
      </c>
      <c r="D62" s="125">
        <f t="shared" si="0"/>
        <v>2478.0597014925374</v>
      </c>
      <c r="E62" s="103">
        <v>16603</v>
      </c>
    </row>
    <row r="63" spans="2:5">
      <c r="B63" s="149" t="s">
        <v>297</v>
      </c>
      <c r="C63" s="147" t="s">
        <v>1841</v>
      </c>
      <c r="D63" s="125">
        <f t="shared" si="0"/>
        <v>2478.0597014925374</v>
      </c>
      <c r="E63" s="103">
        <v>16603</v>
      </c>
    </row>
    <row r="64" spans="2:5">
      <c r="B64" s="149" t="s">
        <v>301</v>
      </c>
      <c r="C64" s="147" t="s">
        <v>1842</v>
      </c>
      <c r="D64" s="125">
        <f t="shared" si="0"/>
        <v>2383.1343283582087</v>
      </c>
      <c r="E64" s="103">
        <v>15967</v>
      </c>
    </row>
    <row r="65" spans="2:5">
      <c r="B65" s="149" t="s">
        <v>301</v>
      </c>
      <c r="C65" s="147" t="s">
        <v>1842</v>
      </c>
      <c r="D65" s="125">
        <f t="shared" si="0"/>
        <v>2383.1343283582087</v>
      </c>
      <c r="E65" s="103">
        <v>15967</v>
      </c>
    </row>
    <row r="66" spans="2:5" ht="25.5">
      <c r="B66" s="149" t="s">
        <v>1843</v>
      </c>
      <c r="C66" s="147" t="s">
        <v>1844</v>
      </c>
      <c r="D66" s="125">
        <f t="shared" si="0"/>
        <v>2304.6268656716416</v>
      </c>
      <c r="E66" s="103">
        <v>15441</v>
      </c>
    </row>
    <row r="67" spans="2:5">
      <c r="B67" s="149" t="s">
        <v>463</v>
      </c>
      <c r="C67" s="147" t="s">
        <v>1845</v>
      </c>
      <c r="D67" s="125">
        <f t="shared" si="0"/>
        <v>2270.5970149253731</v>
      </c>
      <c r="E67" s="103">
        <v>15213</v>
      </c>
    </row>
    <row r="68" spans="2:5">
      <c r="B68" s="149" t="s">
        <v>290</v>
      </c>
      <c r="C68" s="147" t="s">
        <v>1846</v>
      </c>
      <c r="D68" s="125">
        <f t="shared" si="0"/>
        <v>2244.7761194029849</v>
      </c>
      <c r="E68" s="103">
        <v>15040</v>
      </c>
    </row>
    <row r="69" spans="2:5">
      <c r="B69" s="149" t="s">
        <v>1277</v>
      </c>
      <c r="C69" s="147" t="s">
        <v>1847</v>
      </c>
      <c r="D69" s="125">
        <f t="shared" ref="D69:D132" si="1">E69/6.7</f>
        <v>2242.0895522388059</v>
      </c>
      <c r="E69" s="103">
        <v>15022</v>
      </c>
    </row>
    <row r="70" spans="2:5">
      <c r="B70" s="149" t="s">
        <v>1848</v>
      </c>
      <c r="C70" s="147" t="s">
        <v>1847</v>
      </c>
      <c r="D70" s="125">
        <f t="shared" si="1"/>
        <v>2242.0895522388059</v>
      </c>
      <c r="E70" s="103">
        <v>15022</v>
      </c>
    </row>
    <row r="71" spans="2:5" ht="25.5">
      <c r="B71" s="149" t="s">
        <v>294</v>
      </c>
      <c r="C71" s="147" t="s">
        <v>1849</v>
      </c>
      <c r="D71" s="125">
        <f t="shared" si="1"/>
        <v>2222.0895522388059</v>
      </c>
      <c r="E71" s="103">
        <v>14888</v>
      </c>
    </row>
    <row r="72" spans="2:5">
      <c r="B72" s="149" t="s">
        <v>284</v>
      </c>
      <c r="C72" s="147" t="s">
        <v>1850</v>
      </c>
      <c r="D72" s="125">
        <f t="shared" si="1"/>
        <v>2192.8358208955224</v>
      </c>
      <c r="E72" s="103">
        <v>14692</v>
      </c>
    </row>
    <row r="73" spans="2:5">
      <c r="B73" s="149" t="s">
        <v>463</v>
      </c>
      <c r="C73" s="147" t="s">
        <v>1851</v>
      </c>
      <c r="D73" s="125">
        <f t="shared" si="1"/>
        <v>2185.8208955223881</v>
      </c>
      <c r="E73" s="103">
        <v>14645</v>
      </c>
    </row>
    <row r="74" spans="2:5">
      <c r="B74" s="149" t="s">
        <v>463</v>
      </c>
      <c r="C74" s="147" t="s">
        <v>1851</v>
      </c>
      <c r="D74" s="125">
        <f t="shared" si="1"/>
        <v>2185.8208955223881</v>
      </c>
      <c r="E74" s="103">
        <v>14645</v>
      </c>
    </row>
    <row r="75" spans="2:5">
      <c r="B75" s="149" t="s">
        <v>303</v>
      </c>
      <c r="C75" s="147" t="s">
        <v>1852</v>
      </c>
      <c r="D75" s="125">
        <f t="shared" si="1"/>
        <v>2182.9850746268658</v>
      </c>
      <c r="E75" s="103">
        <v>14626</v>
      </c>
    </row>
    <row r="76" spans="2:5">
      <c r="B76" s="149" t="s">
        <v>1853</v>
      </c>
      <c r="C76" s="147" t="s">
        <v>1854</v>
      </c>
      <c r="D76" s="125">
        <f t="shared" si="1"/>
        <v>2180.4477611940297</v>
      </c>
      <c r="E76" s="103">
        <v>14609</v>
      </c>
    </row>
    <row r="77" spans="2:5">
      <c r="B77" s="149" t="s">
        <v>302</v>
      </c>
      <c r="C77" s="147" t="s">
        <v>1855</v>
      </c>
      <c r="D77" s="125">
        <f t="shared" si="1"/>
        <v>2132.0895522388059</v>
      </c>
      <c r="E77" s="103">
        <v>14285</v>
      </c>
    </row>
    <row r="78" spans="2:5">
      <c r="B78" s="149" t="s">
        <v>302</v>
      </c>
      <c r="C78" s="147" t="s">
        <v>1855</v>
      </c>
      <c r="D78" s="125">
        <f t="shared" si="1"/>
        <v>2132.0895522388059</v>
      </c>
      <c r="E78" s="103">
        <v>14285</v>
      </c>
    </row>
    <row r="79" spans="2:5">
      <c r="B79" s="149" t="s">
        <v>294</v>
      </c>
      <c r="C79" s="147" t="s">
        <v>1856</v>
      </c>
      <c r="D79" s="125">
        <f t="shared" si="1"/>
        <v>2114.4776119402986</v>
      </c>
      <c r="E79" s="103">
        <v>14167</v>
      </c>
    </row>
    <row r="80" spans="2:5">
      <c r="B80" s="149" t="s">
        <v>303</v>
      </c>
      <c r="C80" s="147" t="s">
        <v>1857</v>
      </c>
      <c r="D80" s="125">
        <f t="shared" si="1"/>
        <v>2069.1044776119402</v>
      </c>
      <c r="E80" s="103">
        <v>13863</v>
      </c>
    </row>
    <row r="81" spans="2:5">
      <c r="B81" s="149" t="s">
        <v>1858</v>
      </c>
      <c r="C81" s="147" t="s">
        <v>1859</v>
      </c>
      <c r="D81" s="125">
        <f t="shared" si="1"/>
        <v>2060.7462686567164</v>
      </c>
      <c r="E81" s="103">
        <v>13807</v>
      </c>
    </row>
    <row r="82" spans="2:5">
      <c r="B82" s="149" t="s">
        <v>1858</v>
      </c>
      <c r="C82" s="147" t="s">
        <v>1859</v>
      </c>
      <c r="D82" s="125">
        <f t="shared" si="1"/>
        <v>2060.7462686567164</v>
      </c>
      <c r="E82" s="103">
        <v>13807</v>
      </c>
    </row>
    <row r="83" spans="2:5">
      <c r="B83" s="149" t="s">
        <v>1860</v>
      </c>
      <c r="C83" s="147" t="s">
        <v>1861</v>
      </c>
      <c r="D83" s="125">
        <f t="shared" si="1"/>
        <v>2053.2835820895521</v>
      </c>
      <c r="E83" s="103">
        <v>13757</v>
      </c>
    </row>
    <row r="84" spans="2:5">
      <c r="B84" s="149" t="s">
        <v>1860</v>
      </c>
      <c r="C84" s="147" t="s">
        <v>1861</v>
      </c>
      <c r="D84" s="125">
        <f t="shared" si="1"/>
        <v>2053.2835820895521</v>
      </c>
      <c r="E84" s="103">
        <v>13757</v>
      </c>
    </row>
    <row r="85" spans="2:5">
      <c r="B85" s="149" t="s">
        <v>309</v>
      </c>
      <c r="C85" s="147" t="s">
        <v>1862</v>
      </c>
      <c r="D85" s="125">
        <f t="shared" si="1"/>
        <v>2040.1492537313432</v>
      </c>
      <c r="E85" s="103">
        <v>13669</v>
      </c>
    </row>
    <row r="86" spans="2:5">
      <c r="B86" s="149" t="s">
        <v>1863</v>
      </c>
      <c r="C86" s="147" t="s">
        <v>1864</v>
      </c>
      <c r="D86" s="125">
        <f t="shared" si="1"/>
        <v>1984.4776119402984</v>
      </c>
      <c r="E86" s="103">
        <v>13296</v>
      </c>
    </row>
    <row r="87" spans="2:5">
      <c r="B87" s="149" t="s">
        <v>303</v>
      </c>
      <c r="C87" s="147" t="s">
        <v>1865</v>
      </c>
      <c r="D87" s="125">
        <f t="shared" si="1"/>
        <v>1957.6119402985073</v>
      </c>
      <c r="E87" s="103">
        <v>13116</v>
      </c>
    </row>
    <row r="88" spans="2:5">
      <c r="B88" s="149" t="s">
        <v>1866</v>
      </c>
      <c r="C88" s="147" t="s">
        <v>1865</v>
      </c>
      <c r="D88" s="125">
        <f t="shared" si="1"/>
        <v>1957.6119402985073</v>
      </c>
      <c r="E88" s="103">
        <v>13116</v>
      </c>
    </row>
    <row r="89" spans="2:5">
      <c r="B89" s="149" t="s">
        <v>1867</v>
      </c>
      <c r="C89" s="147" t="s">
        <v>1868</v>
      </c>
      <c r="D89" s="125">
        <f t="shared" si="1"/>
        <v>1951.3432835820895</v>
      </c>
      <c r="E89" s="103">
        <v>13074</v>
      </c>
    </row>
    <row r="90" spans="2:5">
      <c r="B90" s="149" t="s">
        <v>303</v>
      </c>
      <c r="C90" s="147" t="s">
        <v>1869</v>
      </c>
      <c r="D90" s="125">
        <f t="shared" si="1"/>
        <v>1939.2537313432836</v>
      </c>
      <c r="E90" s="103">
        <v>12993</v>
      </c>
    </row>
    <row r="91" spans="2:5">
      <c r="B91" s="149" t="s">
        <v>468</v>
      </c>
      <c r="C91" s="147" t="s">
        <v>1870</v>
      </c>
      <c r="D91" s="125">
        <f t="shared" si="1"/>
        <v>1919.5522388059701</v>
      </c>
      <c r="E91" s="103">
        <v>12861</v>
      </c>
    </row>
    <row r="92" spans="2:5">
      <c r="B92" s="149" t="s">
        <v>468</v>
      </c>
      <c r="C92" s="147" t="s">
        <v>1870</v>
      </c>
      <c r="D92" s="125">
        <f t="shared" si="1"/>
        <v>1919.5522388059701</v>
      </c>
      <c r="E92" s="103">
        <v>12861</v>
      </c>
    </row>
    <row r="93" spans="2:5">
      <c r="B93" s="149" t="s">
        <v>1871</v>
      </c>
      <c r="C93" s="147" t="s">
        <v>1872</v>
      </c>
      <c r="D93" s="125">
        <f t="shared" si="1"/>
        <v>1914.1791044776119</v>
      </c>
      <c r="E93" s="103">
        <v>12825</v>
      </c>
    </row>
    <row r="94" spans="2:5">
      <c r="B94" s="149" t="s">
        <v>1873</v>
      </c>
      <c r="C94" s="147" t="s">
        <v>1874</v>
      </c>
      <c r="D94" s="125">
        <f t="shared" si="1"/>
        <v>1897.1641791044776</v>
      </c>
      <c r="E94" s="103">
        <v>12711</v>
      </c>
    </row>
    <row r="95" spans="2:5">
      <c r="B95" s="149" t="s">
        <v>293</v>
      </c>
      <c r="C95" s="147" t="s">
        <v>1875</v>
      </c>
      <c r="D95" s="125">
        <f t="shared" si="1"/>
        <v>1886.2686567164178</v>
      </c>
      <c r="E95" s="103">
        <v>12638</v>
      </c>
    </row>
    <row r="96" spans="2:5">
      <c r="B96" s="149" t="s">
        <v>1876</v>
      </c>
      <c r="C96" s="147" t="s">
        <v>1877</v>
      </c>
      <c r="D96" s="125">
        <f t="shared" si="1"/>
        <v>1864.1791044776119</v>
      </c>
      <c r="E96" s="103">
        <v>12490</v>
      </c>
    </row>
    <row r="97" spans="2:5">
      <c r="B97" s="149" t="s">
        <v>465</v>
      </c>
      <c r="C97" s="147" t="s">
        <v>1878</v>
      </c>
      <c r="D97" s="125">
        <f t="shared" si="1"/>
        <v>1856.4179104477612</v>
      </c>
      <c r="E97" s="103">
        <v>12438</v>
      </c>
    </row>
    <row r="98" spans="2:5">
      <c r="B98" s="149" t="s">
        <v>1879</v>
      </c>
      <c r="C98" s="147" t="s">
        <v>1880</v>
      </c>
      <c r="D98" s="125">
        <f t="shared" si="1"/>
        <v>1848.2089552238806</v>
      </c>
      <c r="E98" s="103">
        <v>12383</v>
      </c>
    </row>
    <row r="99" spans="2:5">
      <c r="B99" s="149" t="s">
        <v>1879</v>
      </c>
      <c r="C99" s="147" t="s">
        <v>1880</v>
      </c>
      <c r="D99" s="125">
        <f t="shared" si="1"/>
        <v>1848.2089552238806</v>
      </c>
      <c r="E99" s="103">
        <v>12383</v>
      </c>
    </row>
    <row r="100" spans="2:5">
      <c r="B100" s="149" t="s">
        <v>293</v>
      </c>
      <c r="C100" s="147" t="s">
        <v>1881</v>
      </c>
      <c r="D100" s="125">
        <f t="shared" si="1"/>
        <v>1834.6268656716418</v>
      </c>
      <c r="E100" s="103">
        <v>12292</v>
      </c>
    </row>
    <row r="101" spans="2:5">
      <c r="B101" s="149" t="s">
        <v>295</v>
      </c>
      <c r="C101" s="147" t="s">
        <v>1882</v>
      </c>
      <c r="D101" s="125">
        <f t="shared" si="1"/>
        <v>1819.5522388059701</v>
      </c>
      <c r="E101" s="103">
        <v>12191</v>
      </c>
    </row>
    <row r="102" spans="2:5">
      <c r="B102" s="149" t="s">
        <v>297</v>
      </c>
      <c r="C102" s="147" t="s">
        <v>1883</v>
      </c>
      <c r="D102" s="125">
        <f t="shared" si="1"/>
        <v>1819.2537313432836</v>
      </c>
      <c r="E102" s="103">
        <v>12189</v>
      </c>
    </row>
    <row r="103" spans="2:5">
      <c r="B103" s="149" t="s">
        <v>297</v>
      </c>
      <c r="C103" s="147" t="s">
        <v>1883</v>
      </c>
      <c r="D103" s="125">
        <f t="shared" si="1"/>
        <v>1819.2537313432836</v>
      </c>
      <c r="E103" s="103">
        <v>12189</v>
      </c>
    </row>
    <row r="104" spans="2:5">
      <c r="B104" s="149" t="s">
        <v>1884</v>
      </c>
      <c r="C104" s="147" t="s">
        <v>1885</v>
      </c>
      <c r="D104" s="125">
        <f t="shared" si="1"/>
        <v>1816.1194029850747</v>
      </c>
      <c r="E104" s="103">
        <v>12168</v>
      </c>
    </row>
    <row r="105" spans="2:5">
      <c r="B105" s="149" t="s">
        <v>1884</v>
      </c>
      <c r="C105" s="147" t="s">
        <v>1885</v>
      </c>
      <c r="D105" s="125">
        <f t="shared" si="1"/>
        <v>1816.1194029850747</v>
      </c>
      <c r="E105" s="103">
        <v>12168</v>
      </c>
    </row>
    <row r="106" spans="2:5">
      <c r="B106" s="149" t="s">
        <v>1811</v>
      </c>
      <c r="C106" s="147" t="s">
        <v>1886</v>
      </c>
      <c r="D106" s="125">
        <f t="shared" si="1"/>
        <v>1810</v>
      </c>
      <c r="E106" s="103">
        <v>12127</v>
      </c>
    </row>
    <row r="107" spans="2:5">
      <c r="B107" s="149" t="s">
        <v>465</v>
      </c>
      <c r="C107" s="147" t="s">
        <v>1887</v>
      </c>
      <c r="D107" s="125">
        <f t="shared" si="1"/>
        <v>1772.8358208955224</v>
      </c>
      <c r="E107" s="103">
        <v>11878</v>
      </c>
    </row>
    <row r="108" spans="2:5">
      <c r="B108" s="149" t="s">
        <v>1888</v>
      </c>
      <c r="C108" s="147" t="s">
        <v>1889</v>
      </c>
      <c r="D108" s="125">
        <f t="shared" si="1"/>
        <v>1770.7462686567164</v>
      </c>
      <c r="E108" s="103">
        <v>11864</v>
      </c>
    </row>
    <row r="109" spans="2:5">
      <c r="B109" s="149" t="s">
        <v>1888</v>
      </c>
      <c r="C109" s="147" t="s">
        <v>1889</v>
      </c>
      <c r="D109" s="125">
        <f t="shared" si="1"/>
        <v>1770.7462686567164</v>
      </c>
      <c r="E109" s="103">
        <v>11864</v>
      </c>
    </row>
    <row r="110" spans="2:5">
      <c r="B110" s="149" t="s">
        <v>1890</v>
      </c>
      <c r="C110" s="147" t="s">
        <v>1891</v>
      </c>
      <c r="D110" s="125">
        <f t="shared" si="1"/>
        <v>1763.4328358208954</v>
      </c>
      <c r="E110" s="103">
        <v>11815</v>
      </c>
    </row>
    <row r="111" spans="2:5">
      <c r="B111" s="149" t="s">
        <v>297</v>
      </c>
      <c r="C111" s="147" t="s">
        <v>1892</v>
      </c>
      <c r="D111" s="125">
        <f t="shared" si="1"/>
        <v>1710.8955223880596</v>
      </c>
      <c r="E111" s="103">
        <v>11463</v>
      </c>
    </row>
    <row r="112" spans="2:5">
      <c r="B112" s="149" t="s">
        <v>297</v>
      </c>
      <c r="C112" s="147" t="s">
        <v>1892</v>
      </c>
      <c r="D112" s="125">
        <f t="shared" si="1"/>
        <v>1710.8955223880596</v>
      </c>
      <c r="E112" s="103">
        <v>11463</v>
      </c>
    </row>
    <row r="113" spans="2:5">
      <c r="B113" s="149" t="s">
        <v>297</v>
      </c>
      <c r="C113" s="147" t="s">
        <v>1893</v>
      </c>
      <c r="D113" s="125">
        <f t="shared" si="1"/>
        <v>1700</v>
      </c>
      <c r="E113" s="103">
        <v>11390</v>
      </c>
    </row>
    <row r="114" spans="2:5">
      <c r="B114" s="149" t="s">
        <v>1825</v>
      </c>
      <c r="C114" s="147" t="s">
        <v>1894</v>
      </c>
      <c r="D114" s="125">
        <f t="shared" si="1"/>
        <v>1695.9701492537313</v>
      </c>
      <c r="E114" s="103">
        <v>11363</v>
      </c>
    </row>
    <row r="115" spans="2:5">
      <c r="B115" s="149" t="s">
        <v>1895</v>
      </c>
      <c r="C115" s="147" t="s">
        <v>1896</v>
      </c>
      <c r="D115" s="125">
        <f t="shared" si="1"/>
        <v>1680.1492537313432</v>
      </c>
      <c r="E115" s="103">
        <v>11257</v>
      </c>
    </row>
    <row r="116" spans="2:5">
      <c r="B116" s="149" t="s">
        <v>1897</v>
      </c>
      <c r="C116" s="147" t="s">
        <v>1898</v>
      </c>
      <c r="D116" s="125">
        <f t="shared" si="1"/>
        <v>1679.7014925373135</v>
      </c>
      <c r="E116" s="103">
        <v>11254</v>
      </c>
    </row>
    <row r="117" spans="2:5">
      <c r="B117" s="149" t="s">
        <v>448</v>
      </c>
      <c r="C117" s="147" t="s">
        <v>1899</v>
      </c>
      <c r="D117" s="125">
        <f t="shared" si="1"/>
        <v>1663.1343283582089</v>
      </c>
      <c r="E117" s="103">
        <v>11143</v>
      </c>
    </row>
    <row r="118" spans="2:5">
      <c r="B118" s="149" t="s">
        <v>294</v>
      </c>
      <c r="C118" s="147" t="s">
        <v>1900</v>
      </c>
      <c r="D118" s="125">
        <f t="shared" si="1"/>
        <v>1631.044776119403</v>
      </c>
      <c r="E118" s="103">
        <v>10928</v>
      </c>
    </row>
    <row r="119" spans="2:5">
      <c r="B119" s="149" t="s">
        <v>1901</v>
      </c>
      <c r="C119" s="147" t="s">
        <v>1902</v>
      </c>
      <c r="D119" s="125">
        <f t="shared" si="1"/>
        <v>1623.4328358208954</v>
      </c>
      <c r="E119" s="103">
        <v>10877</v>
      </c>
    </row>
    <row r="120" spans="2:5">
      <c r="B120" s="149" t="s">
        <v>1903</v>
      </c>
      <c r="C120" s="147" t="s">
        <v>1902</v>
      </c>
      <c r="D120" s="125">
        <f t="shared" si="1"/>
        <v>1623.4328358208954</v>
      </c>
      <c r="E120" s="103">
        <v>10877</v>
      </c>
    </row>
    <row r="121" spans="2:5">
      <c r="B121" s="149" t="s">
        <v>1904</v>
      </c>
      <c r="C121" s="147" t="s">
        <v>1905</v>
      </c>
      <c r="D121" s="125">
        <f t="shared" si="1"/>
        <v>1614.7761194029849</v>
      </c>
      <c r="E121" s="103">
        <v>10819</v>
      </c>
    </row>
    <row r="122" spans="2:5">
      <c r="B122" s="149" t="s">
        <v>338</v>
      </c>
      <c r="C122" s="147" t="s">
        <v>1906</v>
      </c>
      <c r="D122" s="125">
        <f t="shared" si="1"/>
        <v>1613.4328358208954</v>
      </c>
      <c r="E122" s="103">
        <v>10810</v>
      </c>
    </row>
    <row r="123" spans="2:5">
      <c r="B123" s="149" t="s">
        <v>1907</v>
      </c>
      <c r="C123" s="147" t="s">
        <v>1908</v>
      </c>
      <c r="D123" s="125">
        <f t="shared" si="1"/>
        <v>1562.2388059701493</v>
      </c>
      <c r="E123" s="103">
        <v>10467</v>
      </c>
    </row>
    <row r="124" spans="2:5">
      <c r="B124" s="149" t="s">
        <v>1907</v>
      </c>
      <c r="C124" s="147" t="s">
        <v>1908</v>
      </c>
      <c r="D124" s="125">
        <f t="shared" si="1"/>
        <v>1562.2388059701493</v>
      </c>
      <c r="E124" s="103">
        <v>10467</v>
      </c>
    </row>
    <row r="125" spans="2:5" ht="25.5">
      <c r="B125" s="149" t="s">
        <v>1806</v>
      </c>
      <c r="C125" s="147" t="s">
        <v>1909</v>
      </c>
      <c r="D125" s="125">
        <f t="shared" si="1"/>
        <v>1554.0298507462687</v>
      </c>
      <c r="E125" s="103">
        <v>10412</v>
      </c>
    </row>
    <row r="126" spans="2:5">
      <c r="B126" s="149" t="s">
        <v>301</v>
      </c>
      <c r="C126" s="147" t="s">
        <v>1910</v>
      </c>
      <c r="D126" s="125">
        <f t="shared" si="1"/>
        <v>1552.3880597014925</v>
      </c>
      <c r="E126" s="103">
        <v>10401</v>
      </c>
    </row>
    <row r="127" spans="2:5">
      <c r="B127" s="149" t="s">
        <v>307</v>
      </c>
      <c r="C127" s="147" t="s">
        <v>1911</v>
      </c>
      <c r="D127" s="125">
        <f t="shared" si="1"/>
        <v>1544.9253731343283</v>
      </c>
      <c r="E127" s="103">
        <v>10351</v>
      </c>
    </row>
    <row r="128" spans="2:5">
      <c r="B128" s="149" t="s">
        <v>1912</v>
      </c>
      <c r="C128" s="147" t="s">
        <v>1913</v>
      </c>
      <c r="D128" s="125">
        <f t="shared" si="1"/>
        <v>1518.955223880597</v>
      </c>
      <c r="E128" s="103">
        <v>10177</v>
      </c>
    </row>
    <row r="129" spans="2:5">
      <c r="B129" s="149" t="s">
        <v>1912</v>
      </c>
      <c r="C129" s="147" t="s">
        <v>1913</v>
      </c>
      <c r="D129" s="125">
        <f t="shared" si="1"/>
        <v>1518.955223880597</v>
      </c>
      <c r="E129" s="103">
        <v>10177</v>
      </c>
    </row>
    <row r="130" spans="2:5">
      <c r="B130" s="149" t="s">
        <v>1914</v>
      </c>
      <c r="C130" s="147" t="s">
        <v>1915</v>
      </c>
      <c r="D130" s="125">
        <f t="shared" si="1"/>
        <v>1515.0746268656717</v>
      </c>
      <c r="E130" s="103">
        <v>10151</v>
      </c>
    </row>
    <row r="131" spans="2:5">
      <c r="B131" s="149" t="s">
        <v>1914</v>
      </c>
      <c r="C131" s="147" t="s">
        <v>1915</v>
      </c>
      <c r="D131" s="125">
        <f t="shared" si="1"/>
        <v>1515.0746268656717</v>
      </c>
      <c r="E131" s="103">
        <v>10151</v>
      </c>
    </row>
    <row r="132" spans="2:5">
      <c r="B132" s="149" t="s">
        <v>1916</v>
      </c>
      <c r="C132" s="147" t="s">
        <v>1917</v>
      </c>
      <c r="D132" s="125">
        <f t="shared" si="1"/>
        <v>1506.8656716417911</v>
      </c>
      <c r="E132" s="103">
        <v>10096</v>
      </c>
    </row>
    <row r="133" spans="2:5">
      <c r="B133" s="149" t="s">
        <v>1916</v>
      </c>
      <c r="C133" s="147" t="s">
        <v>1917</v>
      </c>
      <c r="D133" s="125">
        <f t="shared" ref="D133:D196" si="2">E133/6.7</f>
        <v>1506.8656716417911</v>
      </c>
      <c r="E133" s="103">
        <v>10096</v>
      </c>
    </row>
    <row r="134" spans="2:5">
      <c r="B134" s="149" t="s">
        <v>467</v>
      </c>
      <c r="C134" s="147" t="s">
        <v>1918</v>
      </c>
      <c r="D134" s="125">
        <f t="shared" si="2"/>
        <v>1496.8656716417911</v>
      </c>
      <c r="E134" s="103">
        <v>10029</v>
      </c>
    </row>
    <row r="135" spans="2:5">
      <c r="B135" s="149" t="s">
        <v>465</v>
      </c>
      <c r="C135" s="147" t="s">
        <v>1919</v>
      </c>
      <c r="D135" s="125">
        <f t="shared" si="2"/>
        <v>1489.2537313432836</v>
      </c>
      <c r="E135" s="103">
        <v>9978</v>
      </c>
    </row>
    <row r="136" spans="2:5">
      <c r="B136" s="149" t="s">
        <v>465</v>
      </c>
      <c r="C136" s="147" t="s">
        <v>1919</v>
      </c>
      <c r="D136" s="125">
        <f t="shared" si="2"/>
        <v>1489.2537313432836</v>
      </c>
      <c r="E136" s="103">
        <v>9978</v>
      </c>
    </row>
    <row r="137" spans="2:5">
      <c r="B137" s="149" t="s">
        <v>1920</v>
      </c>
      <c r="C137" s="147" t="s">
        <v>1921</v>
      </c>
      <c r="D137" s="125">
        <f t="shared" si="2"/>
        <v>1488.6567164179105</v>
      </c>
      <c r="E137" s="103">
        <v>9974</v>
      </c>
    </row>
    <row r="138" spans="2:5">
      <c r="B138" s="149" t="s">
        <v>417</v>
      </c>
      <c r="C138" s="147" t="s">
        <v>1922</v>
      </c>
      <c r="D138" s="125">
        <f t="shared" si="2"/>
        <v>1477.6119402985075</v>
      </c>
      <c r="E138" s="103">
        <v>9900</v>
      </c>
    </row>
    <row r="139" spans="2:5">
      <c r="B139" s="149" t="s">
        <v>466</v>
      </c>
      <c r="C139" s="147" t="s">
        <v>1923</v>
      </c>
      <c r="D139" s="125">
        <f t="shared" si="2"/>
        <v>1473.4328358208954</v>
      </c>
      <c r="E139" s="103">
        <v>9872</v>
      </c>
    </row>
    <row r="140" spans="2:5">
      <c r="B140" s="149" t="s">
        <v>470</v>
      </c>
      <c r="C140" s="147" t="s">
        <v>1924</v>
      </c>
      <c r="D140" s="125">
        <f t="shared" si="2"/>
        <v>1473.1343283582089</v>
      </c>
      <c r="E140" s="103">
        <v>9870</v>
      </c>
    </row>
    <row r="141" spans="2:5">
      <c r="B141" s="149" t="s">
        <v>294</v>
      </c>
      <c r="C141" s="147" t="s">
        <v>1925</v>
      </c>
      <c r="D141" s="125">
        <f t="shared" si="2"/>
        <v>1472.5373134328358</v>
      </c>
      <c r="E141" s="103">
        <v>9866</v>
      </c>
    </row>
    <row r="142" spans="2:5" ht="25.5">
      <c r="B142" s="149" t="s">
        <v>1926</v>
      </c>
      <c r="C142" s="147" t="s">
        <v>1927</v>
      </c>
      <c r="D142" s="125">
        <f t="shared" si="2"/>
        <v>1468.8059701492537</v>
      </c>
      <c r="E142" s="103">
        <v>9841</v>
      </c>
    </row>
    <row r="143" spans="2:5">
      <c r="B143" s="149" t="s">
        <v>1928</v>
      </c>
      <c r="C143" s="147" t="s">
        <v>1929</v>
      </c>
      <c r="D143" s="125">
        <f t="shared" si="2"/>
        <v>1463.2835820895523</v>
      </c>
      <c r="E143" s="103">
        <v>9804</v>
      </c>
    </row>
    <row r="144" spans="2:5">
      <c r="B144" s="149" t="s">
        <v>1930</v>
      </c>
      <c r="C144" s="147" t="s">
        <v>1931</v>
      </c>
      <c r="D144" s="125">
        <f t="shared" si="2"/>
        <v>1457.9104477611941</v>
      </c>
      <c r="E144" s="103">
        <v>9768</v>
      </c>
    </row>
    <row r="145" spans="2:5">
      <c r="B145" s="149" t="s">
        <v>1930</v>
      </c>
      <c r="C145" s="147" t="s">
        <v>1931</v>
      </c>
      <c r="D145" s="125">
        <f t="shared" si="2"/>
        <v>1457.9104477611941</v>
      </c>
      <c r="E145" s="103">
        <v>9768</v>
      </c>
    </row>
    <row r="146" spans="2:5">
      <c r="B146" s="149" t="s">
        <v>1932</v>
      </c>
      <c r="C146" s="147" t="s">
        <v>1933</v>
      </c>
      <c r="D146" s="125">
        <f t="shared" si="2"/>
        <v>1449.5522388059701</v>
      </c>
      <c r="E146" s="103">
        <v>9712</v>
      </c>
    </row>
    <row r="147" spans="2:5">
      <c r="B147" s="149" t="s">
        <v>1934</v>
      </c>
      <c r="C147" s="147" t="s">
        <v>1935</v>
      </c>
      <c r="D147" s="125">
        <f t="shared" si="2"/>
        <v>1447.4626865671642</v>
      </c>
      <c r="E147" s="103">
        <v>9698</v>
      </c>
    </row>
    <row r="148" spans="2:5">
      <c r="B148" s="149" t="s">
        <v>1936</v>
      </c>
      <c r="C148" s="147" t="s">
        <v>1937</v>
      </c>
      <c r="D148" s="125">
        <f t="shared" si="2"/>
        <v>1432.8358208955224</v>
      </c>
      <c r="E148" s="103">
        <v>9600</v>
      </c>
    </row>
    <row r="149" spans="2:5">
      <c r="B149" s="149" t="s">
        <v>464</v>
      </c>
      <c r="C149" s="147" t="s">
        <v>1938</v>
      </c>
      <c r="D149" s="125">
        <f t="shared" si="2"/>
        <v>1429.7014925373135</v>
      </c>
      <c r="E149" s="103">
        <v>9579</v>
      </c>
    </row>
    <row r="150" spans="2:5">
      <c r="B150" s="149" t="s">
        <v>464</v>
      </c>
      <c r="C150" s="147" t="s">
        <v>1938</v>
      </c>
      <c r="D150" s="125">
        <f t="shared" si="2"/>
        <v>1429.7014925373135</v>
      </c>
      <c r="E150" s="103">
        <v>9579</v>
      </c>
    </row>
    <row r="151" spans="2:5">
      <c r="B151" s="149" t="s">
        <v>292</v>
      </c>
      <c r="C151" s="147" t="s">
        <v>1939</v>
      </c>
      <c r="D151" s="125">
        <f t="shared" si="2"/>
        <v>1414.6268656716418</v>
      </c>
      <c r="E151" s="103">
        <v>9478</v>
      </c>
    </row>
    <row r="152" spans="2:5">
      <c r="B152" s="149" t="s">
        <v>293</v>
      </c>
      <c r="C152" s="147" t="s">
        <v>1940</v>
      </c>
      <c r="D152" s="125">
        <f t="shared" si="2"/>
        <v>1411.9402985074626</v>
      </c>
      <c r="E152" s="103">
        <v>9460</v>
      </c>
    </row>
    <row r="153" spans="2:5">
      <c r="B153" s="149" t="s">
        <v>1941</v>
      </c>
      <c r="C153" s="147" t="s">
        <v>1942</v>
      </c>
      <c r="D153" s="125">
        <f t="shared" si="2"/>
        <v>1407.1641791044776</v>
      </c>
      <c r="E153" s="103">
        <v>9428</v>
      </c>
    </row>
    <row r="154" spans="2:5">
      <c r="B154" s="149" t="s">
        <v>1743</v>
      </c>
      <c r="C154" s="147" t="s">
        <v>1943</v>
      </c>
      <c r="D154" s="125">
        <f t="shared" si="2"/>
        <v>1405.8208955223881</v>
      </c>
      <c r="E154" s="103">
        <v>9419</v>
      </c>
    </row>
    <row r="155" spans="2:5">
      <c r="B155" s="149" t="s">
        <v>1743</v>
      </c>
      <c r="C155" s="147" t="s">
        <v>1943</v>
      </c>
      <c r="D155" s="125">
        <f t="shared" si="2"/>
        <v>1405.8208955223881</v>
      </c>
      <c r="E155" s="103">
        <v>9419</v>
      </c>
    </row>
    <row r="156" spans="2:5">
      <c r="B156" s="149" t="s">
        <v>294</v>
      </c>
      <c r="C156" s="147" t="s">
        <v>1944</v>
      </c>
      <c r="D156" s="125">
        <f t="shared" si="2"/>
        <v>1404.1791044776119</v>
      </c>
      <c r="E156" s="103">
        <v>9408</v>
      </c>
    </row>
    <row r="157" spans="2:5">
      <c r="B157" s="149" t="s">
        <v>1608</v>
      </c>
      <c r="C157" s="147" t="s">
        <v>1945</v>
      </c>
      <c r="D157" s="125">
        <f t="shared" si="2"/>
        <v>1404.1791044776119</v>
      </c>
      <c r="E157" s="103">
        <v>9408</v>
      </c>
    </row>
    <row r="158" spans="2:5">
      <c r="B158" s="149" t="s">
        <v>1608</v>
      </c>
      <c r="C158" s="147" t="s">
        <v>1945</v>
      </c>
      <c r="D158" s="125">
        <f t="shared" si="2"/>
        <v>1404.1791044776119</v>
      </c>
      <c r="E158" s="103">
        <v>9408</v>
      </c>
    </row>
    <row r="159" spans="2:5">
      <c r="B159" s="149" t="s">
        <v>1946</v>
      </c>
      <c r="C159" s="147" t="s">
        <v>1947</v>
      </c>
      <c r="D159" s="125">
        <f t="shared" si="2"/>
        <v>1382.9850746268655</v>
      </c>
      <c r="E159" s="103">
        <v>9266</v>
      </c>
    </row>
    <row r="160" spans="2:5">
      <c r="B160" s="149" t="s">
        <v>303</v>
      </c>
      <c r="C160" s="147" t="s">
        <v>1948</v>
      </c>
      <c r="D160" s="125">
        <f t="shared" si="2"/>
        <v>1370.4477611940299</v>
      </c>
      <c r="E160" s="103">
        <v>9182</v>
      </c>
    </row>
    <row r="161" spans="2:5">
      <c r="B161" s="149" t="s">
        <v>1949</v>
      </c>
      <c r="C161" s="147" t="s">
        <v>1950</v>
      </c>
      <c r="D161" s="125">
        <f t="shared" si="2"/>
        <v>1364.1791044776119</v>
      </c>
      <c r="E161" s="103">
        <v>9140</v>
      </c>
    </row>
    <row r="162" spans="2:5">
      <c r="B162" s="149" t="s">
        <v>300</v>
      </c>
      <c r="C162" s="147" t="s">
        <v>1950</v>
      </c>
      <c r="D162" s="125">
        <f t="shared" si="2"/>
        <v>1364.1791044776119</v>
      </c>
      <c r="E162" s="103">
        <v>9140</v>
      </c>
    </row>
    <row r="163" spans="2:5">
      <c r="B163" s="149" t="s">
        <v>465</v>
      </c>
      <c r="C163" s="147" t="s">
        <v>1951</v>
      </c>
      <c r="D163" s="125">
        <f t="shared" si="2"/>
        <v>1337.9104477611941</v>
      </c>
      <c r="E163" s="103">
        <v>8964</v>
      </c>
    </row>
    <row r="164" spans="2:5">
      <c r="B164" s="149" t="s">
        <v>417</v>
      </c>
      <c r="C164" s="147" t="s">
        <v>1952</v>
      </c>
      <c r="D164" s="125">
        <f t="shared" si="2"/>
        <v>1315.8208955223881</v>
      </c>
      <c r="E164" s="103">
        <v>8816</v>
      </c>
    </row>
    <row r="165" spans="2:5">
      <c r="B165" s="149" t="s">
        <v>417</v>
      </c>
      <c r="C165" s="147" t="s">
        <v>1952</v>
      </c>
      <c r="D165" s="125">
        <f t="shared" si="2"/>
        <v>1315.8208955223881</v>
      </c>
      <c r="E165" s="103">
        <v>8816</v>
      </c>
    </row>
    <row r="166" spans="2:5">
      <c r="B166" s="149" t="s">
        <v>293</v>
      </c>
      <c r="C166" s="147" t="s">
        <v>1953</v>
      </c>
      <c r="D166" s="125">
        <f t="shared" si="2"/>
        <v>1291.4925373134329</v>
      </c>
      <c r="E166" s="103">
        <v>8653</v>
      </c>
    </row>
    <row r="167" spans="2:5">
      <c r="B167" s="149" t="s">
        <v>305</v>
      </c>
      <c r="C167" s="147" t="s">
        <v>1954</v>
      </c>
      <c r="D167" s="125">
        <f t="shared" si="2"/>
        <v>1268.5074626865671</v>
      </c>
      <c r="E167" s="103">
        <v>8499</v>
      </c>
    </row>
    <row r="168" spans="2:5">
      <c r="B168" s="149" t="s">
        <v>1955</v>
      </c>
      <c r="C168" s="147" t="s">
        <v>1956</v>
      </c>
      <c r="D168" s="125">
        <f t="shared" si="2"/>
        <v>1267.4626865671642</v>
      </c>
      <c r="E168" s="103">
        <v>8492</v>
      </c>
    </row>
    <row r="169" spans="2:5">
      <c r="B169" s="149" t="s">
        <v>467</v>
      </c>
      <c r="C169" s="147" t="s">
        <v>1957</v>
      </c>
      <c r="D169" s="125">
        <f t="shared" si="2"/>
        <v>1258.955223880597</v>
      </c>
      <c r="E169" s="103">
        <v>8435</v>
      </c>
    </row>
    <row r="170" spans="2:5">
      <c r="B170" s="149" t="s">
        <v>467</v>
      </c>
      <c r="C170" s="147" t="s">
        <v>1957</v>
      </c>
      <c r="D170" s="125">
        <f t="shared" si="2"/>
        <v>1258.955223880597</v>
      </c>
      <c r="E170" s="103">
        <v>8435</v>
      </c>
    </row>
    <row r="171" spans="2:5">
      <c r="B171" s="149" t="s">
        <v>1932</v>
      </c>
      <c r="C171" s="147" t="s">
        <v>1958</v>
      </c>
      <c r="D171" s="125">
        <f t="shared" si="2"/>
        <v>1255.0746268656717</v>
      </c>
      <c r="E171" s="103">
        <v>8409</v>
      </c>
    </row>
    <row r="172" spans="2:5">
      <c r="B172" s="149" t="s">
        <v>356</v>
      </c>
      <c r="C172" s="147" t="s">
        <v>1959</v>
      </c>
      <c r="D172" s="125">
        <f t="shared" si="2"/>
        <v>1247.4626865671642</v>
      </c>
      <c r="E172" s="103">
        <v>8358</v>
      </c>
    </row>
    <row r="173" spans="2:5">
      <c r="B173" s="149" t="s">
        <v>1907</v>
      </c>
      <c r="C173" s="147" t="s">
        <v>1960</v>
      </c>
      <c r="D173" s="125">
        <f t="shared" si="2"/>
        <v>1245.5223880597014</v>
      </c>
      <c r="E173" s="103">
        <v>8345</v>
      </c>
    </row>
    <row r="174" spans="2:5">
      <c r="B174" s="149" t="s">
        <v>352</v>
      </c>
      <c r="C174" s="147" t="s">
        <v>1961</v>
      </c>
      <c r="D174" s="125">
        <f t="shared" si="2"/>
        <v>1237.9104477611941</v>
      </c>
      <c r="E174" s="103">
        <v>8294</v>
      </c>
    </row>
    <row r="175" spans="2:5">
      <c r="B175" s="149" t="s">
        <v>285</v>
      </c>
      <c r="C175" s="147" t="s">
        <v>1962</v>
      </c>
      <c r="D175" s="125">
        <f t="shared" si="2"/>
        <v>1220.1492537313432</v>
      </c>
      <c r="E175" s="103">
        <v>8175</v>
      </c>
    </row>
    <row r="176" spans="2:5">
      <c r="B176" s="149" t="s">
        <v>298</v>
      </c>
      <c r="C176" s="147" t="s">
        <v>1963</v>
      </c>
      <c r="D176" s="125">
        <f t="shared" si="2"/>
        <v>1204.3283582089553</v>
      </c>
      <c r="E176" s="103">
        <v>8069</v>
      </c>
    </row>
    <row r="177" spans="2:5">
      <c r="B177" s="149" t="s">
        <v>1819</v>
      </c>
      <c r="C177" s="147" t="s">
        <v>1963</v>
      </c>
      <c r="D177" s="125">
        <f t="shared" si="2"/>
        <v>1204.3283582089553</v>
      </c>
      <c r="E177" s="103">
        <v>8069</v>
      </c>
    </row>
    <row r="178" spans="2:5">
      <c r="B178" s="149" t="s">
        <v>1964</v>
      </c>
      <c r="C178" s="147" t="s">
        <v>1965</v>
      </c>
      <c r="D178" s="125">
        <f t="shared" si="2"/>
        <v>1198.8059701492537</v>
      </c>
      <c r="E178" s="103">
        <v>8032</v>
      </c>
    </row>
    <row r="179" spans="2:5">
      <c r="B179" s="149" t="s">
        <v>1966</v>
      </c>
      <c r="C179" s="147" t="s">
        <v>1965</v>
      </c>
      <c r="D179" s="125">
        <f t="shared" si="2"/>
        <v>1198.8059701492537</v>
      </c>
      <c r="E179" s="103">
        <v>8032</v>
      </c>
    </row>
    <row r="180" spans="2:5">
      <c r="B180" s="149" t="s">
        <v>1318</v>
      </c>
      <c r="C180" s="147" t="s">
        <v>1967</v>
      </c>
      <c r="D180" s="125">
        <f t="shared" si="2"/>
        <v>1191.3432835820895</v>
      </c>
      <c r="E180" s="103">
        <v>7982</v>
      </c>
    </row>
    <row r="181" spans="2:5" ht="25.5">
      <c r="B181" s="149" t="s">
        <v>286</v>
      </c>
      <c r="C181" s="147" t="s">
        <v>1968</v>
      </c>
      <c r="D181" s="125">
        <f t="shared" si="2"/>
        <v>1181.9402985074626</v>
      </c>
      <c r="E181" s="103">
        <v>7919</v>
      </c>
    </row>
    <row r="182" spans="2:5">
      <c r="B182" s="149" t="s">
        <v>343</v>
      </c>
      <c r="C182" s="147" t="s">
        <v>1969</v>
      </c>
      <c r="D182" s="125">
        <f t="shared" si="2"/>
        <v>1165.5223880597014</v>
      </c>
      <c r="E182" s="103">
        <v>7809</v>
      </c>
    </row>
    <row r="183" spans="2:5">
      <c r="B183" s="149" t="s">
        <v>294</v>
      </c>
      <c r="C183" s="147" t="s">
        <v>1970</v>
      </c>
      <c r="D183" s="125">
        <f t="shared" si="2"/>
        <v>1158.955223880597</v>
      </c>
      <c r="E183" s="103">
        <v>7765</v>
      </c>
    </row>
    <row r="184" spans="2:5">
      <c r="B184" s="149" t="s">
        <v>305</v>
      </c>
      <c r="C184" s="147" t="s">
        <v>1971</v>
      </c>
      <c r="D184" s="125">
        <f t="shared" si="2"/>
        <v>1149.7014925373135</v>
      </c>
      <c r="E184" s="103">
        <v>7703</v>
      </c>
    </row>
    <row r="185" spans="2:5">
      <c r="B185" s="149" t="s">
        <v>354</v>
      </c>
      <c r="C185" s="147" t="s">
        <v>1972</v>
      </c>
      <c r="D185" s="125">
        <f t="shared" si="2"/>
        <v>1144.1791044776119</v>
      </c>
      <c r="E185" s="103">
        <v>7666</v>
      </c>
    </row>
    <row r="186" spans="2:5">
      <c r="B186" s="149" t="s">
        <v>300</v>
      </c>
      <c r="C186" s="147" t="s">
        <v>1973</v>
      </c>
      <c r="D186" s="125">
        <f t="shared" si="2"/>
        <v>1142.686567164179</v>
      </c>
      <c r="E186" s="103">
        <v>7656</v>
      </c>
    </row>
    <row r="187" spans="2:5">
      <c r="B187" s="149" t="s">
        <v>1974</v>
      </c>
      <c r="C187" s="147" t="s">
        <v>1975</v>
      </c>
      <c r="D187" s="125">
        <f t="shared" si="2"/>
        <v>1131.9402985074626</v>
      </c>
      <c r="E187" s="103">
        <v>7584</v>
      </c>
    </row>
    <row r="188" spans="2:5">
      <c r="B188" s="149" t="s">
        <v>1974</v>
      </c>
      <c r="C188" s="147" t="s">
        <v>1975</v>
      </c>
      <c r="D188" s="125">
        <f t="shared" si="2"/>
        <v>1131.9402985074626</v>
      </c>
      <c r="E188" s="103">
        <v>7584</v>
      </c>
    </row>
    <row r="189" spans="2:5">
      <c r="B189" s="149" t="s">
        <v>465</v>
      </c>
      <c r="C189" s="147" t="s">
        <v>1976</v>
      </c>
      <c r="D189" s="125">
        <f t="shared" si="2"/>
        <v>1128.2089552238806</v>
      </c>
      <c r="E189" s="103">
        <v>7559</v>
      </c>
    </row>
    <row r="190" spans="2:5">
      <c r="B190" s="149" t="s">
        <v>1977</v>
      </c>
      <c r="C190" s="147" t="s">
        <v>1978</v>
      </c>
      <c r="D190" s="125">
        <f t="shared" si="2"/>
        <v>1124.9253731343283</v>
      </c>
      <c r="E190" s="103">
        <v>7537</v>
      </c>
    </row>
    <row r="191" spans="2:5">
      <c r="B191" s="149" t="s">
        <v>1977</v>
      </c>
      <c r="C191" s="147" t="s">
        <v>1978</v>
      </c>
      <c r="D191" s="125">
        <f t="shared" si="2"/>
        <v>1124.9253731343283</v>
      </c>
      <c r="E191" s="103">
        <v>7537</v>
      </c>
    </row>
    <row r="192" spans="2:5">
      <c r="B192" s="149" t="s">
        <v>1979</v>
      </c>
      <c r="C192" s="147" t="s">
        <v>1980</v>
      </c>
      <c r="D192" s="125">
        <f t="shared" si="2"/>
        <v>1116.8656716417911</v>
      </c>
      <c r="E192" s="103">
        <v>7483</v>
      </c>
    </row>
    <row r="193" spans="2:5">
      <c r="B193" s="149" t="s">
        <v>1981</v>
      </c>
      <c r="C193" s="147" t="s">
        <v>1982</v>
      </c>
      <c r="D193" s="125">
        <f t="shared" si="2"/>
        <v>1111.4925373134329</v>
      </c>
      <c r="E193" s="103">
        <v>7447</v>
      </c>
    </row>
    <row r="194" spans="2:5">
      <c r="B194" s="149" t="s">
        <v>1981</v>
      </c>
      <c r="C194" s="147" t="s">
        <v>1983</v>
      </c>
      <c r="D194" s="125">
        <f t="shared" si="2"/>
        <v>1110</v>
      </c>
      <c r="E194" s="103">
        <v>7437</v>
      </c>
    </row>
    <row r="195" spans="2:5">
      <c r="B195" s="149" t="s">
        <v>1984</v>
      </c>
      <c r="C195" s="147" t="s">
        <v>1985</v>
      </c>
      <c r="D195" s="125">
        <f t="shared" si="2"/>
        <v>1107.6119402985075</v>
      </c>
      <c r="E195" s="103">
        <v>7421</v>
      </c>
    </row>
    <row r="196" spans="2:5">
      <c r="B196" s="149" t="s">
        <v>1984</v>
      </c>
      <c r="C196" s="147" t="s">
        <v>1985</v>
      </c>
      <c r="D196" s="125">
        <f t="shared" si="2"/>
        <v>1107.6119402985075</v>
      </c>
      <c r="E196" s="103">
        <v>7421</v>
      </c>
    </row>
    <row r="197" spans="2:5">
      <c r="B197" s="149" t="s">
        <v>417</v>
      </c>
      <c r="C197" s="147" t="s">
        <v>1986</v>
      </c>
      <c r="D197" s="125">
        <f t="shared" ref="D197:D260" si="3">E197/6.7</f>
        <v>1107.4626865671642</v>
      </c>
      <c r="E197" s="103">
        <v>7420</v>
      </c>
    </row>
    <row r="198" spans="2:5">
      <c r="B198" s="149" t="s">
        <v>417</v>
      </c>
      <c r="C198" s="147" t="s">
        <v>1986</v>
      </c>
      <c r="D198" s="125">
        <f t="shared" si="3"/>
        <v>1107.4626865671642</v>
      </c>
      <c r="E198" s="103">
        <v>7420</v>
      </c>
    </row>
    <row r="199" spans="2:5">
      <c r="B199" s="149" t="s">
        <v>1987</v>
      </c>
      <c r="C199" s="147" t="s">
        <v>1988</v>
      </c>
      <c r="D199" s="125">
        <f t="shared" si="3"/>
        <v>1103.731343283582</v>
      </c>
      <c r="E199" s="103">
        <v>7395</v>
      </c>
    </row>
    <row r="200" spans="2:5">
      <c r="B200" s="149" t="s">
        <v>1989</v>
      </c>
      <c r="C200" s="147" t="s">
        <v>1990</v>
      </c>
      <c r="D200" s="125">
        <f t="shared" si="3"/>
        <v>1091.7910447761194</v>
      </c>
      <c r="E200" s="103">
        <v>7315</v>
      </c>
    </row>
    <row r="201" spans="2:5">
      <c r="B201" s="149" t="s">
        <v>1991</v>
      </c>
      <c r="C201" s="147" t="s">
        <v>1992</v>
      </c>
      <c r="D201" s="125">
        <f t="shared" si="3"/>
        <v>1084.7761194029852</v>
      </c>
      <c r="E201" s="103">
        <v>7268</v>
      </c>
    </row>
    <row r="202" spans="2:5">
      <c r="B202" s="149" t="s">
        <v>295</v>
      </c>
      <c r="C202" s="147" t="s">
        <v>1993</v>
      </c>
      <c r="D202" s="125">
        <f t="shared" si="3"/>
        <v>1080</v>
      </c>
      <c r="E202" s="103">
        <v>7236</v>
      </c>
    </row>
    <row r="203" spans="2:5">
      <c r="B203" s="149" t="s">
        <v>296</v>
      </c>
      <c r="C203" s="147" t="s">
        <v>1994</v>
      </c>
      <c r="D203" s="125">
        <f t="shared" si="3"/>
        <v>1070</v>
      </c>
      <c r="E203" s="103">
        <v>7169</v>
      </c>
    </row>
    <row r="204" spans="2:5">
      <c r="B204" s="149" t="s">
        <v>1995</v>
      </c>
      <c r="C204" s="147" t="s">
        <v>1996</v>
      </c>
      <c r="D204" s="125">
        <f t="shared" si="3"/>
        <v>1068.8059701492537</v>
      </c>
      <c r="E204" s="103">
        <v>7161</v>
      </c>
    </row>
    <row r="205" spans="2:5">
      <c r="B205" s="149" t="s">
        <v>1997</v>
      </c>
      <c r="C205" s="147" t="s">
        <v>1996</v>
      </c>
      <c r="D205" s="125">
        <f t="shared" si="3"/>
        <v>1068.8059701492537</v>
      </c>
      <c r="E205" s="103">
        <v>7161</v>
      </c>
    </row>
    <row r="206" spans="2:5">
      <c r="B206" s="149" t="s">
        <v>303</v>
      </c>
      <c r="C206" s="147" t="s">
        <v>1998</v>
      </c>
      <c r="D206" s="125">
        <f t="shared" si="3"/>
        <v>1064.9253731343283</v>
      </c>
      <c r="E206" s="103">
        <v>7135</v>
      </c>
    </row>
    <row r="207" spans="2:5">
      <c r="B207" s="149" t="s">
        <v>1999</v>
      </c>
      <c r="C207" s="147" t="s">
        <v>2000</v>
      </c>
      <c r="D207" s="125">
        <f t="shared" si="3"/>
        <v>1054.6268656716418</v>
      </c>
      <c r="E207" s="103">
        <v>7066</v>
      </c>
    </row>
    <row r="208" spans="2:5">
      <c r="B208" s="149" t="s">
        <v>1696</v>
      </c>
      <c r="C208" s="147" t="s">
        <v>2000</v>
      </c>
      <c r="D208" s="125">
        <f t="shared" si="3"/>
        <v>1054.6268656716418</v>
      </c>
      <c r="E208" s="103">
        <v>7066</v>
      </c>
    </row>
    <row r="209" spans="2:5">
      <c r="B209" s="149" t="s">
        <v>1815</v>
      </c>
      <c r="C209" s="147" t="s">
        <v>2001</v>
      </c>
      <c r="D209" s="125">
        <f t="shared" si="3"/>
        <v>1048.3582089552237</v>
      </c>
      <c r="E209" s="103">
        <v>7024</v>
      </c>
    </row>
    <row r="210" spans="2:5">
      <c r="B210" s="149" t="s">
        <v>304</v>
      </c>
      <c r="C210" s="147" t="s">
        <v>2002</v>
      </c>
      <c r="D210" s="125">
        <f t="shared" si="3"/>
        <v>1046.5671641791043</v>
      </c>
      <c r="E210" s="103">
        <v>7012</v>
      </c>
    </row>
    <row r="211" spans="2:5">
      <c r="B211" s="149" t="s">
        <v>2003</v>
      </c>
      <c r="C211" s="147" t="s">
        <v>2004</v>
      </c>
      <c r="D211" s="125">
        <f t="shared" si="3"/>
        <v>1046.4179104477612</v>
      </c>
      <c r="E211" s="103">
        <v>7011</v>
      </c>
    </row>
    <row r="212" spans="2:5">
      <c r="B212" s="149" t="s">
        <v>2003</v>
      </c>
      <c r="C212" s="147" t="s">
        <v>2004</v>
      </c>
      <c r="D212" s="125">
        <f t="shared" si="3"/>
        <v>1046.4179104477612</v>
      </c>
      <c r="E212" s="103">
        <v>7011</v>
      </c>
    </row>
    <row r="213" spans="2:5">
      <c r="B213" s="149" t="s">
        <v>289</v>
      </c>
      <c r="C213" s="147" t="s">
        <v>2005</v>
      </c>
      <c r="D213" s="125">
        <f t="shared" si="3"/>
        <v>1046.1194029850747</v>
      </c>
      <c r="E213" s="103">
        <v>7009</v>
      </c>
    </row>
    <row r="214" spans="2:5">
      <c r="B214" s="149" t="s">
        <v>289</v>
      </c>
      <c r="C214" s="147" t="s">
        <v>2005</v>
      </c>
      <c r="D214" s="125">
        <f t="shared" si="3"/>
        <v>1046.1194029850747</v>
      </c>
      <c r="E214" s="103">
        <v>7009</v>
      </c>
    </row>
    <row r="215" spans="2:5">
      <c r="B215" s="149" t="s">
        <v>2006</v>
      </c>
      <c r="C215" s="147" t="s">
        <v>2007</v>
      </c>
      <c r="D215" s="125">
        <f t="shared" si="3"/>
        <v>1043.2835820895523</v>
      </c>
      <c r="E215" s="103">
        <v>6990</v>
      </c>
    </row>
    <row r="216" spans="2:5">
      <c r="B216" s="149" t="s">
        <v>2006</v>
      </c>
      <c r="C216" s="147" t="s">
        <v>2007</v>
      </c>
      <c r="D216" s="125">
        <f t="shared" si="3"/>
        <v>1043.2835820895523</v>
      </c>
      <c r="E216" s="103">
        <v>6990</v>
      </c>
    </row>
    <row r="217" spans="2:5">
      <c r="B217" s="149" t="s">
        <v>2008</v>
      </c>
      <c r="C217" s="147" t="s">
        <v>2009</v>
      </c>
      <c r="D217" s="125">
        <f t="shared" si="3"/>
        <v>1041.7910447761194</v>
      </c>
      <c r="E217" s="103">
        <v>6980</v>
      </c>
    </row>
    <row r="218" spans="2:5">
      <c r="B218" s="149" t="s">
        <v>2008</v>
      </c>
      <c r="C218" s="147" t="s">
        <v>2009</v>
      </c>
      <c r="D218" s="125">
        <f t="shared" si="3"/>
        <v>1041.7910447761194</v>
      </c>
      <c r="E218" s="103">
        <v>6980</v>
      </c>
    </row>
    <row r="219" spans="2:5">
      <c r="B219" s="149" t="s">
        <v>300</v>
      </c>
      <c r="C219" s="147" t="s">
        <v>2010</v>
      </c>
      <c r="D219" s="125">
        <f t="shared" si="3"/>
        <v>1040.8955223880596</v>
      </c>
      <c r="E219" s="103">
        <v>6974</v>
      </c>
    </row>
    <row r="220" spans="2:5">
      <c r="B220" s="149" t="s">
        <v>284</v>
      </c>
      <c r="C220" s="147" t="s">
        <v>2011</v>
      </c>
      <c r="D220" s="125">
        <f t="shared" si="3"/>
        <v>1038.8059701492537</v>
      </c>
      <c r="E220" s="103">
        <v>6960</v>
      </c>
    </row>
    <row r="221" spans="2:5">
      <c r="B221" s="149" t="s">
        <v>2012</v>
      </c>
      <c r="C221" s="147" t="s">
        <v>2011</v>
      </c>
      <c r="D221" s="125">
        <f t="shared" si="3"/>
        <v>1038.8059701492537</v>
      </c>
      <c r="E221" s="103">
        <v>6960</v>
      </c>
    </row>
    <row r="222" spans="2:5">
      <c r="B222" s="149" t="s">
        <v>1324</v>
      </c>
      <c r="C222" s="147" t="s">
        <v>2013</v>
      </c>
      <c r="D222" s="125">
        <f t="shared" si="3"/>
        <v>1038.8059701492537</v>
      </c>
      <c r="E222" s="103">
        <v>6960</v>
      </c>
    </row>
    <row r="223" spans="2:5">
      <c r="B223" s="149" t="s">
        <v>1819</v>
      </c>
      <c r="C223" s="147" t="s">
        <v>2014</v>
      </c>
      <c r="D223" s="125">
        <f t="shared" si="3"/>
        <v>1037.3134328358208</v>
      </c>
      <c r="E223" s="103">
        <v>6950</v>
      </c>
    </row>
    <row r="224" spans="2:5">
      <c r="B224" s="149" t="s">
        <v>298</v>
      </c>
      <c r="C224" s="147" t="s">
        <v>2014</v>
      </c>
      <c r="D224" s="125">
        <f t="shared" si="3"/>
        <v>1037.3134328358208</v>
      </c>
      <c r="E224" s="103">
        <v>6950</v>
      </c>
    </row>
    <row r="225" spans="2:5">
      <c r="B225" s="149" t="s">
        <v>292</v>
      </c>
      <c r="C225" s="147" t="s">
        <v>2015</v>
      </c>
      <c r="D225" s="125">
        <f t="shared" si="3"/>
        <v>1032.9850746268658</v>
      </c>
      <c r="E225" s="103">
        <v>6921</v>
      </c>
    </row>
    <row r="226" spans="2:5">
      <c r="B226" s="149" t="s">
        <v>304</v>
      </c>
      <c r="C226" s="147" t="s">
        <v>2016</v>
      </c>
      <c r="D226" s="125">
        <f t="shared" si="3"/>
        <v>1027.9104477611941</v>
      </c>
      <c r="E226" s="103">
        <v>6887</v>
      </c>
    </row>
    <row r="227" spans="2:5">
      <c r="B227" s="149" t="s">
        <v>304</v>
      </c>
      <c r="C227" s="147" t="s">
        <v>2016</v>
      </c>
      <c r="D227" s="125">
        <f t="shared" si="3"/>
        <v>1027.9104477611941</v>
      </c>
      <c r="E227" s="103">
        <v>6887</v>
      </c>
    </row>
    <row r="228" spans="2:5">
      <c r="B228" s="149" t="s">
        <v>2017</v>
      </c>
      <c r="C228" s="147" t="s">
        <v>2018</v>
      </c>
      <c r="D228" s="125">
        <f t="shared" si="3"/>
        <v>1027.6119402985075</v>
      </c>
      <c r="E228" s="103">
        <v>6885</v>
      </c>
    </row>
    <row r="229" spans="2:5">
      <c r="B229" s="149" t="s">
        <v>2019</v>
      </c>
      <c r="C229" s="147" t="s">
        <v>2020</v>
      </c>
      <c r="D229" s="125">
        <f t="shared" si="3"/>
        <v>1021.9402985074627</v>
      </c>
      <c r="E229" s="103">
        <v>6847</v>
      </c>
    </row>
    <row r="230" spans="2:5">
      <c r="B230" s="149" t="s">
        <v>2021</v>
      </c>
      <c r="C230" s="147" t="s">
        <v>2020</v>
      </c>
      <c r="D230" s="125">
        <f t="shared" si="3"/>
        <v>1021.9402985074627</v>
      </c>
      <c r="E230" s="103">
        <v>6847</v>
      </c>
    </row>
    <row r="231" spans="2:5">
      <c r="B231" s="149" t="s">
        <v>294</v>
      </c>
      <c r="C231" s="147" t="s">
        <v>2022</v>
      </c>
      <c r="D231" s="125">
        <f t="shared" si="3"/>
        <v>1020.4477611940298</v>
      </c>
      <c r="E231" s="103">
        <v>6837</v>
      </c>
    </row>
    <row r="232" spans="2:5">
      <c r="B232" s="149" t="s">
        <v>2023</v>
      </c>
      <c r="C232" s="147" t="s">
        <v>2024</v>
      </c>
      <c r="D232" s="125">
        <f t="shared" si="3"/>
        <v>1016.865671641791</v>
      </c>
      <c r="E232" s="103">
        <v>6813</v>
      </c>
    </row>
    <row r="233" spans="2:5">
      <c r="B233" s="149" t="s">
        <v>289</v>
      </c>
      <c r="C233" s="147" t="s">
        <v>2025</v>
      </c>
      <c r="D233" s="125">
        <f t="shared" si="3"/>
        <v>1011.044776119403</v>
      </c>
      <c r="E233" s="103">
        <v>6774</v>
      </c>
    </row>
    <row r="234" spans="2:5">
      <c r="B234" s="149" t="s">
        <v>304</v>
      </c>
      <c r="C234" s="147" t="s">
        <v>2026</v>
      </c>
      <c r="D234" s="125">
        <f t="shared" si="3"/>
        <v>1009.8507462686567</v>
      </c>
      <c r="E234" s="103">
        <v>6766</v>
      </c>
    </row>
    <row r="235" spans="2:5">
      <c r="B235" s="149" t="s">
        <v>304</v>
      </c>
      <c r="C235" s="147" t="s">
        <v>2026</v>
      </c>
      <c r="D235" s="125">
        <f t="shared" si="3"/>
        <v>1009.8507462686567</v>
      </c>
      <c r="E235" s="103">
        <v>6766</v>
      </c>
    </row>
    <row r="236" spans="2:5">
      <c r="B236" s="149" t="s">
        <v>1529</v>
      </c>
      <c r="C236" s="147" t="s">
        <v>2027</v>
      </c>
      <c r="D236" s="125">
        <f t="shared" si="3"/>
        <v>999.25373134328356</v>
      </c>
      <c r="E236" s="103">
        <v>6695</v>
      </c>
    </row>
    <row r="237" spans="2:5" ht="25.5">
      <c r="B237" s="149" t="s">
        <v>1989</v>
      </c>
      <c r="C237" s="147" t="s">
        <v>2028</v>
      </c>
      <c r="D237" s="125">
        <f t="shared" si="3"/>
        <v>991.49253731343276</v>
      </c>
      <c r="E237" s="103">
        <v>6643</v>
      </c>
    </row>
    <row r="238" spans="2:5">
      <c r="B238" s="149" t="s">
        <v>1928</v>
      </c>
      <c r="C238" s="147" t="s">
        <v>2029</v>
      </c>
      <c r="D238" s="125">
        <f t="shared" si="3"/>
        <v>989.55223880597009</v>
      </c>
      <c r="E238" s="103">
        <v>6630</v>
      </c>
    </row>
    <row r="239" spans="2:5" ht="25.5">
      <c r="B239" s="149" t="s">
        <v>286</v>
      </c>
      <c r="C239" s="147" t="s">
        <v>2030</v>
      </c>
      <c r="D239" s="125">
        <f t="shared" si="3"/>
        <v>975.07462686567158</v>
      </c>
      <c r="E239" s="103">
        <v>6533</v>
      </c>
    </row>
    <row r="240" spans="2:5" ht="25.5">
      <c r="B240" s="149" t="s">
        <v>286</v>
      </c>
      <c r="C240" s="147" t="s">
        <v>2030</v>
      </c>
      <c r="D240" s="125">
        <f t="shared" si="3"/>
        <v>975.07462686567158</v>
      </c>
      <c r="E240" s="103">
        <v>6533</v>
      </c>
    </row>
    <row r="241" spans="2:5" ht="25.5">
      <c r="B241" s="149" t="s">
        <v>2031</v>
      </c>
      <c r="C241" s="147" t="s">
        <v>2032</v>
      </c>
      <c r="D241" s="125">
        <f t="shared" si="3"/>
        <v>974.77611940298505</v>
      </c>
      <c r="E241" s="103">
        <v>6531</v>
      </c>
    </row>
    <row r="242" spans="2:5">
      <c r="B242" s="149" t="s">
        <v>290</v>
      </c>
      <c r="C242" s="147" t="s">
        <v>2033</v>
      </c>
      <c r="D242" s="125">
        <f t="shared" si="3"/>
        <v>970.8955223880597</v>
      </c>
      <c r="E242" s="103">
        <v>6505</v>
      </c>
    </row>
    <row r="243" spans="2:5">
      <c r="B243" s="149" t="s">
        <v>290</v>
      </c>
      <c r="C243" s="147" t="s">
        <v>2033</v>
      </c>
      <c r="D243" s="125">
        <f t="shared" si="3"/>
        <v>970.8955223880597</v>
      </c>
      <c r="E243" s="103">
        <v>6505</v>
      </c>
    </row>
    <row r="244" spans="2:5">
      <c r="B244" s="149" t="s">
        <v>2034</v>
      </c>
      <c r="C244" s="147" t="s">
        <v>2035</v>
      </c>
      <c r="D244" s="125">
        <f t="shared" si="3"/>
        <v>968.05970149253733</v>
      </c>
      <c r="E244" s="103">
        <v>6486</v>
      </c>
    </row>
    <row r="245" spans="2:5">
      <c r="B245" s="149" t="s">
        <v>2036</v>
      </c>
      <c r="C245" s="147" t="s">
        <v>2035</v>
      </c>
      <c r="D245" s="125">
        <f t="shared" si="3"/>
        <v>968.05970149253733</v>
      </c>
      <c r="E245" s="103">
        <v>6486</v>
      </c>
    </row>
    <row r="246" spans="2:5" ht="25.5">
      <c r="B246" s="149" t="s">
        <v>308</v>
      </c>
      <c r="C246" s="147" t="s">
        <v>2037</v>
      </c>
      <c r="D246" s="125">
        <f t="shared" si="3"/>
        <v>961.49253731343276</v>
      </c>
      <c r="E246" s="103">
        <v>6442</v>
      </c>
    </row>
    <row r="247" spans="2:5" ht="25.5">
      <c r="B247" s="149" t="s">
        <v>2038</v>
      </c>
      <c r="C247" s="147" t="s">
        <v>2037</v>
      </c>
      <c r="D247" s="125">
        <f t="shared" si="3"/>
        <v>961.49253731343276</v>
      </c>
      <c r="E247" s="103">
        <v>6442</v>
      </c>
    </row>
    <row r="248" spans="2:5">
      <c r="B248" s="149" t="s">
        <v>2039</v>
      </c>
      <c r="C248" s="147" t="s">
        <v>2040</v>
      </c>
      <c r="D248" s="125">
        <f t="shared" si="3"/>
        <v>960.8955223880597</v>
      </c>
      <c r="E248" s="103">
        <v>6438</v>
      </c>
    </row>
    <row r="249" spans="2:5">
      <c r="B249" s="149" t="s">
        <v>2041</v>
      </c>
      <c r="C249" s="147" t="s">
        <v>2042</v>
      </c>
      <c r="D249" s="125">
        <f t="shared" si="3"/>
        <v>960.14925373134326</v>
      </c>
      <c r="E249" s="103">
        <v>6433</v>
      </c>
    </row>
    <row r="250" spans="2:5">
      <c r="B250" s="149" t="s">
        <v>293</v>
      </c>
      <c r="C250" s="147" t="s">
        <v>2042</v>
      </c>
      <c r="D250" s="125">
        <f t="shared" si="3"/>
        <v>960.14925373134326</v>
      </c>
      <c r="E250" s="103">
        <v>6433</v>
      </c>
    </row>
    <row r="251" spans="2:5">
      <c r="B251" s="149" t="s">
        <v>2043</v>
      </c>
      <c r="C251" s="147" t="s">
        <v>2044</v>
      </c>
      <c r="D251" s="125">
        <f t="shared" si="3"/>
        <v>958.65671641791039</v>
      </c>
      <c r="E251" s="103">
        <v>6423</v>
      </c>
    </row>
    <row r="252" spans="2:5">
      <c r="B252" s="149" t="s">
        <v>2045</v>
      </c>
      <c r="C252" s="147" t="s">
        <v>2046</v>
      </c>
      <c r="D252" s="125">
        <f t="shared" si="3"/>
        <v>949.85074626865674</v>
      </c>
      <c r="E252" s="103">
        <v>6364</v>
      </c>
    </row>
    <row r="253" spans="2:5">
      <c r="B253" s="149" t="s">
        <v>2047</v>
      </c>
      <c r="C253" s="147" t="s">
        <v>2048</v>
      </c>
      <c r="D253" s="125">
        <f t="shared" si="3"/>
        <v>948.95522388059703</v>
      </c>
      <c r="E253" s="103">
        <v>6358</v>
      </c>
    </row>
    <row r="254" spans="2:5">
      <c r="B254" s="149" t="s">
        <v>1555</v>
      </c>
      <c r="C254" s="147" t="s">
        <v>2049</v>
      </c>
      <c r="D254" s="125">
        <f t="shared" si="3"/>
        <v>948.20895522388059</v>
      </c>
      <c r="E254" s="103">
        <v>6353</v>
      </c>
    </row>
    <row r="255" spans="2:5">
      <c r="B255" s="149" t="s">
        <v>1555</v>
      </c>
      <c r="C255" s="147" t="s">
        <v>2049</v>
      </c>
      <c r="D255" s="125">
        <f t="shared" si="3"/>
        <v>948.20895522388059</v>
      </c>
      <c r="E255" s="103">
        <v>6353</v>
      </c>
    </row>
    <row r="256" spans="2:5">
      <c r="B256" s="149" t="s">
        <v>300</v>
      </c>
      <c r="C256" s="147" t="s">
        <v>2050</v>
      </c>
      <c r="D256" s="125">
        <f t="shared" si="3"/>
        <v>942.2388059701492</v>
      </c>
      <c r="E256" s="103">
        <v>6313</v>
      </c>
    </row>
    <row r="257" spans="2:5">
      <c r="B257" s="149" t="s">
        <v>2051</v>
      </c>
      <c r="C257" s="147" t="s">
        <v>2052</v>
      </c>
      <c r="D257" s="125">
        <f t="shared" si="3"/>
        <v>929.85074626865674</v>
      </c>
      <c r="E257" s="103">
        <v>6230</v>
      </c>
    </row>
    <row r="258" spans="2:5">
      <c r="B258" s="149" t="s">
        <v>2051</v>
      </c>
      <c r="C258" s="147" t="s">
        <v>2052</v>
      </c>
      <c r="D258" s="125">
        <f t="shared" si="3"/>
        <v>929.85074626865674</v>
      </c>
      <c r="E258" s="103">
        <v>6230</v>
      </c>
    </row>
    <row r="259" spans="2:5">
      <c r="B259" s="149" t="s">
        <v>2053</v>
      </c>
      <c r="C259" s="147" t="s">
        <v>2054</v>
      </c>
      <c r="D259" s="125">
        <f t="shared" si="3"/>
        <v>927.76119402985069</v>
      </c>
      <c r="E259" s="103">
        <v>6216</v>
      </c>
    </row>
    <row r="260" spans="2:5">
      <c r="B260" s="149" t="s">
        <v>2053</v>
      </c>
      <c r="C260" s="147" t="s">
        <v>2054</v>
      </c>
      <c r="D260" s="125">
        <f t="shared" si="3"/>
        <v>927.76119402985069</v>
      </c>
      <c r="E260" s="103">
        <v>6216</v>
      </c>
    </row>
    <row r="261" spans="2:5" ht="25.5">
      <c r="B261" s="149" t="s">
        <v>2055</v>
      </c>
      <c r="C261" s="147" t="s">
        <v>2056</v>
      </c>
      <c r="D261" s="125">
        <f t="shared" ref="D261:D324" si="4">E261/6.7</f>
        <v>925.97014925373128</v>
      </c>
      <c r="E261" s="103">
        <v>6204</v>
      </c>
    </row>
    <row r="262" spans="2:5" ht="25.5">
      <c r="B262" s="149" t="s">
        <v>2055</v>
      </c>
      <c r="C262" s="147" t="s">
        <v>2056</v>
      </c>
      <c r="D262" s="125">
        <f t="shared" si="4"/>
        <v>925.97014925373128</v>
      </c>
      <c r="E262" s="103">
        <v>6204</v>
      </c>
    </row>
    <row r="263" spans="2:5">
      <c r="B263" s="149" t="s">
        <v>293</v>
      </c>
      <c r="C263" s="147" t="s">
        <v>2057</v>
      </c>
      <c r="D263" s="125">
        <f t="shared" si="4"/>
        <v>923.58208955223881</v>
      </c>
      <c r="E263" s="103">
        <v>6188</v>
      </c>
    </row>
    <row r="264" spans="2:5">
      <c r="B264" s="149" t="s">
        <v>2058</v>
      </c>
      <c r="C264" s="147" t="s">
        <v>2059</v>
      </c>
      <c r="D264" s="125">
        <f t="shared" si="4"/>
        <v>921.64179104477614</v>
      </c>
      <c r="E264" s="103">
        <v>6175</v>
      </c>
    </row>
    <row r="265" spans="2:5">
      <c r="B265" s="149" t="s">
        <v>2060</v>
      </c>
      <c r="C265" s="147" t="s">
        <v>2061</v>
      </c>
      <c r="D265" s="125">
        <f t="shared" si="4"/>
        <v>921.19402985074623</v>
      </c>
      <c r="E265" s="103">
        <v>6172</v>
      </c>
    </row>
    <row r="266" spans="2:5">
      <c r="B266" s="149" t="s">
        <v>2062</v>
      </c>
      <c r="C266" s="147" t="s">
        <v>2063</v>
      </c>
      <c r="D266" s="125">
        <f t="shared" si="4"/>
        <v>920.59701492537306</v>
      </c>
      <c r="E266" s="103">
        <v>6168</v>
      </c>
    </row>
    <row r="267" spans="2:5">
      <c r="B267" s="149" t="s">
        <v>2062</v>
      </c>
      <c r="C267" s="147" t="s">
        <v>2063</v>
      </c>
      <c r="D267" s="125">
        <f t="shared" si="4"/>
        <v>920.59701492537306</v>
      </c>
      <c r="E267" s="103">
        <v>6168</v>
      </c>
    </row>
    <row r="268" spans="2:5">
      <c r="B268" s="149" t="s">
        <v>2064</v>
      </c>
      <c r="C268" s="147" t="s">
        <v>2065</v>
      </c>
      <c r="D268" s="125">
        <f t="shared" si="4"/>
        <v>918.95522388059703</v>
      </c>
      <c r="E268" s="103">
        <v>6157</v>
      </c>
    </row>
    <row r="269" spans="2:5">
      <c r="B269" s="149" t="s">
        <v>2066</v>
      </c>
      <c r="C269" s="147" t="s">
        <v>2067</v>
      </c>
      <c r="D269" s="125">
        <f t="shared" si="4"/>
        <v>917.76119402985069</v>
      </c>
      <c r="E269" s="103">
        <v>6149</v>
      </c>
    </row>
    <row r="270" spans="2:5">
      <c r="B270" s="149" t="s">
        <v>2068</v>
      </c>
      <c r="C270" s="147" t="s">
        <v>2069</v>
      </c>
      <c r="D270" s="125">
        <f t="shared" si="4"/>
        <v>916.86567164179098</v>
      </c>
      <c r="E270" s="103">
        <v>6143</v>
      </c>
    </row>
    <row r="271" spans="2:5">
      <c r="B271" s="149" t="s">
        <v>2068</v>
      </c>
      <c r="C271" s="147" t="s">
        <v>2069</v>
      </c>
      <c r="D271" s="125">
        <f t="shared" si="4"/>
        <v>916.86567164179098</v>
      </c>
      <c r="E271" s="103">
        <v>6143</v>
      </c>
    </row>
    <row r="272" spans="2:5">
      <c r="B272" s="149" t="s">
        <v>305</v>
      </c>
      <c r="C272" s="147" t="s">
        <v>2070</v>
      </c>
      <c r="D272" s="125">
        <f t="shared" si="4"/>
        <v>915.97014925373128</v>
      </c>
      <c r="E272" s="103">
        <v>6137</v>
      </c>
    </row>
    <row r="273" spans="2:5" ht="25.5">
      <c r="B273" s="149" t="s">
        <v>338</v>
      </c>
      <c r="C273" s="147" t="s">
        <v>2071</v>
      </c>
      <c r="D273" s="125">
        <f t="shared" si="4"/>
        <v>909.1044776119403</v>
      </c>
      <c r="E273" s="103">
        <v>6091</v>
      </c>
    </row>
    <row r="274" spans="2:5" ht="25.5">
      <c r="B274" s="149" t="s">
        <v>338</v>
      </c>
      <c r="C274" s="147" t="s">
        <v>2071</v>
      </c>
      <c r="D274" s="125">
        <f t="shared" si="4"/>
        <v>909.1044776119403</v>
      </c>
      <c r="E274" s="103">
        <v>6091</v>
      </c>
    </row>
    <row r="275" spans="2:5">
      <c r="B275" s="149" t="s">
        <v>299</v>
      </c>
      <c r="C275" s="147" t="s">
        <v>2072</v>
      </c>
      <c r="D275" s="125">
        <f t="shared" si="4"/>
        <v>905.07462686567158</v>
      </c>
      <c r="E275" s="103">
        <v>6064</v>
      </c>
    </row>
    <row r="276" spans="2:5">
      <c r="B276" s="149" t="s">
        <v>2073</v>
      </c>
      <c r="C276" s="147" t="s">
        <v>2074</v>
      </c>
      <c r="D276" s="125">
        <f t="shared" si="4"/>
        <v>904.32835820895525</v>
      </c>
      <c r="E276" s="103">
        <v>6059</v>
      </c>
    </row>
    <row r="277" spans="2:5">
      <c r="B277" s="149" t="s">
        <v>2075</v>
      </c>
      <c r="C277" s="147" t="s">
        <v>2076</v>
      </c>
      <c r="D277" s="125">
        <f t="shared" si="4"/>
        <v>902.98507462686564</v>
      </c>
      <c r="E277" s="103">
        <v>6050</v>
      </c>
    </row>
    <row r="278" spans="2:5">
      <c r="B278" s="149" t="s">
        <v>1853</v>
      </c>
      <c r="C278" s="147" t="s">
        <v>2077</v>
      </c>
      <c r="D278" s="125">
        <f t="shared" si="4"/>
        <v>900.59701492537306</v>
      </c>
      <c r="E278" s="103">
        <v>6034</v>
      </c>
    </row>
    <row r="279" spans="2:5">
      <c r="B279" s="149" t="s">
        <v>1853</v>
      </c>
      <c r="C279" s="147" t="s">
        <v>2077</v>
      </c>
      <c r="D279" s="125">
        <f t="shared" si="4"/>
        <v>900.59701492537306</v>
      </c>
      <c r="E279" s="103">
        <v>6034</v>
      </c>
    </row>
    <row r="280" spans="2:5">
      <c r="B280" s="149" t="s">
        <v>2078</v>
      </c>
      <c r="C280" s="147" t="s">
        <v>2079</v>
      </c>
      <c r="D280" s="125">
        <f t="shared" si="4"/>
        <v>894.62686567164178</v>
      </c>
      <c r="E280" s="103">
        <v>5994</v>
      </c>
    </row>
    <row r="281" spans="2:5">
      <c r="B281" s="149" t="s">
        <v>2080</v>
      </c>
      <c r="C281" s="147" t="s">
        <v>2081</v>
      </c>
      <c r="D281" s="125">
        <f t="shared" si="4"/>
        <v>891.3432835820895</v>
      </c>
      <c r="E281" s="103">
        <v>5972</v>
      </c>
    </row>
    <row r="282" spans="2:5">
      <c r="B282" s="149" t="s">
        <v>2080</v>
      </c>
      <c r="C282" s="147" t="s">
        <v>2081</v>
      </c>
      <c r="D282" s="125">
        <f t="shared" si="4"/>
        <v>891.3432835820895</v>
      </c>
      <c r="E282" s="103">
        <v>5972</v>
      </c>
    </row>
    <row r="283" spans="2:5">
      <c r="B283" s="149" t="s">
        <v>2082</v>
      </c>
      <c r="C283" s="147" t="s">
        <v>2083</v>
      </c>
      <c r="D283" s="125">
        <f t="shared" si="4"/>
        <v>891.19402985074623</v>
      </c>
      <c r="E283" s="103">
        <v>5971</v>
      </c>
    </row>
    <row r="284" spans="2:5">
      <c r="B284" s="149" t="s">
        <v>1678</v>
      </c>
      <c r="C284" s="147" t="s">
        <v>2084</v>
      </c>
      <c r="D284" s="125">
        <f t="shared" si="4"/>
        <v>889.40298507462683</v>
      </c>
      <c r="E284" s="103">
        <v>5959</v>
      </c>
    </row>
    <row r="285" spans="2:5">
      <c r="B285" s="149" t="s">
        <v>294</v>
      </c>
      <c r="C285" s="147" t="s">
        <v>2085</v>
      </c>
      <c r="D285" s="125">
        <f t="shared" si="4"/>
        <v>882.2388059701492</v>
      </c>
      <c r="E285" s="103">
        <v>5911</v>
      </c>
    </row>
    <row r="286" spans="2:5">
      <c r="B286" s="149" t="s">
        <v>294</v>
      </c>
      <c r="C286" s="147" t="s">
        <v>2085</v>
      </c>
      <c r="D286" s="125">
        <f t="shared" si="4"/>
        <v>882.2388059701492</v>
      </c>
      <c r="E286" s="103">
        <v>5911</v>
      </c>
    </row>
    <row r="287" spans="2:5">
      <c r="B287" s="149" t="s">
        <v>2086</v>
      </c>
      <c r="C287" s="147" t="s">
        <v>2087</v>
      </c>
      <c r="D287" s="125">
        <f t="shared" si="4"/>
        <v>874.32835820895525</v>
      </c>
      <c r="E287" s="103">
        <v>5858</v>
      </c>
    </row>
    <row r="288" spans="2:5">
      <c r="B288" s="149" t="s">
        <v>2086</v>
      </c>
      <c r="C288" s="147" t="s">
        <v>2087</v>
      </c>
      <c r="D288" s="125">
        <f t="shared" si="4"/>
        <v>874.32835820895525</v>
      </c>
      <c r="E288" s="103">
        <v>5858</v>
      </c>
    </row>
    <row r="289" spans="2:5">
      <c r="B289" s="149" t="s">
        <v>1873</v>
      </c>
      <c r="C289" s="147" t="s">
        <v>2088</v>
      </c>
      <c r="D289" s="125">
        <f t="shared" si="4"/>
        <v>867.76119402985069</v>
      </c>
      <c r="E289" s="103">
        <v>5814</v>
      </c>
    </row>
    <row r="290" spans="2:5" ht="25.5">
      <c r="B290" s="149" t="s">
        <v>419</v>
      </c>
      <c r="C290" s="147" t="s">
        <v>2089</v>
      </c>
      <c r="D290" s="125">
        <f t="shared" si="4"/>
        <v>867.31343283582089</v>
      </c>
      <c r="E290" s="103">
        <v>5811</v>
      </c>
    </row>
    <row r="291" spans="2:5">
      <c r="B291" s="149" t="s">
        <v>291</v>
      </c>
      <c r="C291" s="147" t="s">
        <v>2090</v>
      </c>
      <c r="D291" s="125">
        <f t="shared" si="4"/>
        <v>866.11940298507466</v>
      </c>
      <c r="E291" s="103">
        <v>5803</v>
      </c>
    </row>
    <row r="292" spans="2:5">
      <c r="B292" s="149" t="s">
        <v>2091</v>
      </c>
      <c r="C292" s="147" t="s">
        <v>2092</v>
      </c>
      <c r="D292" s="125">
        <f t="shared" si="4"/>
        <v>863.58208955223881</v>
      </c>
      <c r="E292" s="103">
        <v>5786</v>
      </c>
    </row>
    <row r="293" spans="2:5">
      <c r="B293" s="149" t="s">
        <v>2093</v>
      </c>
      <c r="C293" s="147" t="s">
        <v>2094</v>
      </c>
      <c r="D293" s="125">
        <f t="shared" si="4"/>
        <v>862.83582089552237</v>
      </c>
      <c r="E293" s="103">
        <v>5781</v>
      </c>
    </row>
    <row r="294" spans="2:5">
      <c r="B294" s="149" t="s">
        <v>306</v>
      </c>
      <c r="C294" s="147" t="s">
        <v>2095</v>
      </c>
      <c r="D294" s="125">
        <f t="shared" si="4"/>
        <v>861.19402985074623</v>
      </c>
      <c r="E294" s="103">
        <v>5770</v>
      </c>
    </row>
    <row r="295" spans="2:5">
      <c r="B295" s="149" t="s">
        <v>1608</v>
      </c>
      <c r="C295" s="147" t="s">
        <v>2096</v>
      </c>
      <c r="D295" s="125">
        <f t="shared" si="4"/>
        <v>858.35820895522386</v>
      </c>
      <c r="E295" s="103">
        <v>5751</v>
      </c>
    </row>
    <row r="296" spans="2:5">
      <c r="B296" s="149" t="s">
        <v>302</v>
      </c>
      <c r="C296" s="147" t="s">
        <v>2097</v>
      </c>
      <c r="D296" s="125">
        <f t="shared" si="4"/>
        <v>855.52238805970148</v>
      </c>
      <c r="E296" s="103">
        <v>5732</v>
      </c>
    </row>
    <row r="297" spans="2:5">
      <c r="B297" s="149" t="s">
        <v>2098</v>
      </c>
      <c r="C297" s="147" t="s">
        <v>2099</v>
      </c>
      <c r="D297" s="125">
        <f t="shared" si="4"/>
        <v>852.98507462686564</v>
      </c>
      <c r="E297" s="103">
        <v>5715</v>
      </c>
    </row>
    <row r="298" spans="2:5">
      <c r="B298" s="149" t="s">
        <v>2098</v>
      </c>
      <c r="C298" s="147" t="s">
        <v>2099</v>
      </c>
      <c r="D298" s="125">
        <f t="shared" si="4"/>
        <v>852.98507462686564</v>
      </c>
      <c r="E298" s="103">
        <v>5715</v>
      </c>
    </row>
    <row r="299" spans="2:5">
      <c r="B299" s="149" t="s">
        <v>303</v>
      </c>
      <c r="C299" s="147" t="s">
        <v>2100</v>
      </c>
      <c r="D299" s="125">
        <f t="shared" si="4"/>
        <v>847.61194029850742</v>
      </c>
      <c r="E299" s="103">
        <v>5679</v>
      </c>
    </row>
    <row r="300" spans="2:5">
      <c r="B300" s="149" t="s">
        <v>2101</v>
      </c>
      <c r="C300" s="147" t="s">
        <v>2102</v>
      </c>
      <c r="D300" s="125">
        <f t="shared" si="4"/>
        <v>846.71641791044772</v>
      </c>
      <c r="E300" s="103">
        <v>5673</v>
      </c>
    </row>
    <row r="301" spans="2:5">
      <c r="B301" s="149" t="s">
        <v>295</v>
      </c>
      <c r="C301" s="147" t="s">
        <v>2103</v>
      </c>
      <c r="D301" s="125">
        <f t="shared" si="4"/>
        <v>843.58208955223881</v>
      </c>
      <c r="E301" s="103">
        <v>5652</v>
      </c>
    </row>
    <row r="302" spans="2:5">
      <c r="B302" s="149" t="s">
        <v>2104</v>
      </c>
      <c r="C302" s="147" t="s">
        <v>2105</v>
      </c>
      <c r="D302" s="125">
        <f t="shared" si="4"/>
        <v>840.8955223880597</v>
      </c>
      <c r="E302" s="103">
        <v>5634</v>
      </c>
    </row>
    <row r="303" spans="2:5" ht="25.5">
      <c r="B303" s="149" t="s">
        <v>419</v>
      </c>
      <c r="C303" s="147" t="s">
        <v>2106</v>
      </c>
      <c r="D303" s="125">
        <f t="shared" si="4"/>
        <v>837.61194029850742</v>
      </c>
      <c r="E303" s="103">
        <v>5612</v>
      </c>
    </row>
    <row r="304" spans="2:5">
      <c r="B304" s="149" t="s">
        <v>2107</v>
      </c>
      <c r="C304" s="147" t="s">
        <v>2108</v>
      </c>
      <c r="D304" s="125">
        <f t="shared" si="4"/>
        <v>831.64179104477614</v>
      </c>
      <c r="E304" s="103">
        <v>5572</v>
      </c>
    </row>
    <row r="305" spans="2:5">
      <c r="B305" s="149" t="s">
        <v>2107</v>
      </c>
      <c r="C305" s="147" t="s">
        <v>2108</v>
      </c>
      <c r="D305" s="125">
        <f t="shared" si="4"/>
        <v>831.64179104477614</v>
      </c>
      <c r="E305" s="103">
        <v>5572</v>
      </c>
    </row>
    <row r="306" spans="2:5">
      <c r="B306" s="149" t="s">
        <v>2109</v>
      </c>
      <c r="C306" s="147" t="s">
        <v>2110</v>
      </c>
      <c r="D306" s="125">
        <f t="shared" si="4"/>
        <v>831.49253731343276</v>
      </c>
      <c r="E306" s="103">
        <v>5571</v>
      </c>
    </row>
    <row r="307" spans="2:5">
      <c r="B307" s="149" t="s">
        <v>2109</v>
      </c>
      <c r="C307" s="147" t="s">
        <v>2110</v>
      </c>
      <c r="D307" s="125">
        <f t="shared" si="4"/>
        <v>831.49253731343276</v>
      </c>
      <c r="E307" s="103">
        <v>5571</v>
      </c>
    </row>
    <row r="308" spans="2:5" ht="25.5">
      <c r="B308" s="149" t="s">
        <v>2111</v>
      </c>
      <c r="C308" s="147" t="s">
        <v>2112</v>
      </c>
      <c r="D308" s="125">
        <f t="shared" si="4"/>
        <v>828.95522388059703</v>
      </c>
      <c r="E308" s="103">
        <v>5554</v>
      </c>
    </row>
    <row r="309" spans="2:5" ht="25.5">
      <c r="B309" s="149" t="s">
        <v>2111</v>
      </c>
      <c r="C309" s="147" t="s">
        <v>2112</v>
      </c>
      <c r="D309" s="125">
        <f t="shared" si="4"/>
        <v>828.95522388059703</v>
      </c>
      <c r="E309" s="103">
        <v>5554</v>
      </c>
    </row>
    <row r="310" spans="2:5">
      <c r="B310" s="149" t="s">
        <v>2113</v>
      </c>
      <c r="C310" s="147" t="s">
        <v>2114</v>
      </c>
      <c r="D310" s="125">
        <f t="shared" si="4"/>
        <v>818.50746268656712</v>
      </c>
      <c r="E310" s="103">
        <v>5484</v>
      </c>
    </row>
    <row r="311" spans="2:5">
      <c r="B311" s="149" t="s">
        <v>2113</v>
      </c>
      <c r="C311" s="147" t="s">
        <v>2114</v>
      </c>
      <c r="D311" s="125">
        <f t="shared" si="4"/>
        <v>818.50746268656712</v>
      </c>
      <c r="E311" s="103">
        <v>5484</v>
      </c>
    </row>
    <row r="312" spans="2:5">
      <c r="B312" s="149" t="s">
        <v>289</v>
      </c>
      <c r="C312" s="147" t="s">
        <v>2115</v>
      </c>
      <c r="D312" s="125">
        <f t="shared" si="4"/>
        <v>818.20895522388059</v>
      </c>
      <c r="E312" s="103">
        <v>5482</v>
      </c>
    </row>
    <row r="313" spans="2:5" ht="25.5">
      <c r="B313" s="149" t="s">
        <v>1372</v>
      </c>
      <c r="C313" s="147" t="s">
        <v>2116</v>
      </c>
      <c r="D313" s="125">
        <f t="shared" si="4"/>
        <v>816.11940298507466</v>
      </c>
      <c r="E313" s="103">
        <v>5468</v>
      </c>
    </row>
    <row r="314" spans="2:5">
      <c r="B314" s="149" t="s">
        <v>300</v>
      </c>
      <c r="C314" s="147" t="s">
        <v>2117</v>
      </c>
      <c r="D314" s="125">
        <f t="shared" si="4"/>
        <v>815.67164179104475</v>
      </c>
      <c r="E314" s="103">
        <v>5465</v>
      </c>
    </row>
    <row r="315" spans="2:5">
      <c r="B315" s="149" t="s">
        <v>287</v>
      </c>
      <c r="C315" s="147" t="s">
        <v>2118</v>
      </c>
      <c r="D315" s="125">
        <f t="shared" si="4"/>
        <v>811.04477611940297</v>
      </c>
      <c r="E315" s="103">
        <v>5434</v>
      </c>
    </row>
    <row r="316" spans="2:5">
      <c r="B316" s="149" t="s">
        <v>287</v>
      </c>
      <c r="C316" s="147" t="s">
        <v>2118</v>
      </c>
      <c r="D316" s="125">
        <f t="shared" si="4"/>
        <v>811.04477611940297</v>
      </c>
      <c r="E316" s="103">
        <v>5434</v>
      </c>
    </row>
    <row r="317" spans="2:5">
      <c r="B317" s="149" t="s">
        <v>2119</v>
      </c>
      <c r="C317" s="147" t="s">
        <v>2120</v>
      </c>
      <c r="D317" s="125">
        <f t="shared" si="4"/>
        <v>809.1044776119403</v>
      </c>
      <c r="E317" s="103">
        <v>5421</v>
      </c>
    </row>
    <row r="318" spans="2:5">
      <c r="B318" s="149" t="s">
        <v>2121</v>
      </c>
      <c r="C318" s="147" t="s">
        <v>2122</v>
      </c>
      <c r="D318" s="125">
        <f t="shared" si="4"/>
        <v>805.07462686567158</v>
      </c>
      <c r="E318" s="103">
        <v>5394</v>
      </c>
    </row>
    <row r="319" spans="2:5">
      <c r="B319" s="149" t="s">
        <v>2123</v>
      </c>
      <c r="C319" s="147" t="s">
        <v>2124</v>
      </c>
      <c r="D319" s="125">
        <f t="shared" si="4"/>
        <v>804.62686567164178</v>
      </c>
      <c r="E319" s="103">
        <v>5391</v>
      </c>
    </row>
    <row r="320" spans="2:5">
      <c r="B320" s="149" t="s">
        <v>2125</v>
      </c>
      <c r="C320" s="147" t="s">
        <v>2126</v>
      </c>
      <c r="D320" s="125">
        <f t="shared" si="4"/>
        <v>791.04477611940297</v>
      </c>
      <c r="E320" s="103">
        <v>5300</v>
      </c>
    </row>
    <row r="321" spans="2:5">
      <c r="B321" s="149" t="s">
        <v>2127</v>
      </c>
      <c r="C321" s="147" t="s">
        <v>2128</v>
      </c>
      <c r="D321" s="125">
        <f t="shared" si="4"/>
        <v>790.29850746268653</v>
      </c>
      <c r="E321" s="103">
        <v>5295</v>
      </c>
    </row>
    <row r="322" spans="2:5">
      <c r="B322" s="149" t="s">
        <v>2129</v>
      </c>
      <c r="C322" s="147" t="s">
        <v>2130</v>
      </c>
      <c r="D322" s="125">
        <f t="shared" si="4"/>
        <v>790</v>
      </c>
      <c r="E322" s="103">
        <v>5293</v>
      </c>
    </row>
    <row r="323" spans="2:5" ht="25.5">
      <c r="B323" s="149" t="s">
        <v>2131</v>
      </c>
      <c r="C323" s="147" t="s">
        <v>2132</v>
      </c>
      <c r="D323" s="125">
        <f t="shared" si="4"/>
        <v>786.41791044776119</v>
      </c>
      <c r="E323" s="103">
        <v>5269</v>
      </c>
    </row>
    <row r="324" spans="2:5" ht="25.5">
      <c r="B324" s="149" t="s">
        <v>2133</v>
      </c>
      <c r="C324" s="147" t="s">
        <v>2132</v>
      </c>
      <c r="D324" s="125">
        <f t="shared" si="4"/>
        <v>786.41791044776119</v>
      </c>
      <c r="E324" s="103">
        <v>5269</v>
      </c>
    </row>
    <row r="325" spans="2:5" ht="25.5">
      <c r="B325" s="149" t="s">
        <v>295</v>
      </c>
      <c r="C325" s="147" t="s">
        <v>2134</v>
      </c>
      <c r="D325" s="125">
        <f t="shared" ref="D325:D388" si="5">E325/6.7</f>
        <v>786.26865671641792</v>
      </c>
      <c r="E325" s="103">
        <v>5268</v>
      </c>
    </row>
    <row r="326" spans="2:5">
      <c r="B326" s="149" t="s">
        <v>284</v>
      </c>
      <c r="C326" s="147" t="s">
        <v>2135</v>
      </c>
      <c r="D326" s="125">
        <f t="shared" si="5"/>
        <v>785.97014925373128</v>
      </c>
      <c r="E326" s="103">
        <v>5266</v>
      </c>
    </row>
    <row r="327" spans="2:5">
      <c r="B327" s="149" t="s">
        <v>338</v>
      </c>
      <c r="C327" s="147" t="s">
        <v>2136</v>
      </c>
      <c r="D327" s="125">
        <f t="shared" si="5"/>
        <v>784.77611940298505</v>
      </c>
      <c r="E327" s="103">
        <v>5258</v>
      </c>
    </row>
    <row r="328" spans="2:5">
      <c r="B328" s="149" t="s">
        <v>2019</v>
      </c>
      <c r="C328" s="147" t="s">
        <v>2137</v>
      </c>
      <c r="D328" s="125">
        <f t="shared" si="5"/>
        <v>781.3432835820895</v>
      </c>
      <c r="E328" s="103">
        <v>5235</v>
      </c>
    </row>
    <row r="329" spans="2:5">
      <c r="B329" s="149" t="s">
        <v>289</v>
      </c>
      <c r="C329" s="147" t="s">
        <v>2138</v>
      </c>
      <c r="D329" s="125">
        <f t="shared" si="5"/>
        <v>780.14925373134326</v>
      </c>
      <c r="E329" s="103">
        <v>5227</v>
      </c>
    </row>
    <row r="330" spans="2:5">
      <c r="B330" s="149" t="s">
        <v>289</v>
      </c>
      <c r="C330" s="147" t="s">
        <v>2138</v>
      </c>
      <c r="D330" s="125">
        <f t="shared" si="5"/>
        <v>780.14925373134326</v>
      </c>
      <c r="E330" s="103">
        <v>5227</v>
      </c>
    </row>
    <row r="331" spans="2:5">
      <c r="B331" s="149" t="s">
        <v>302</v>
      </c>
      <c r="C331" s="147" t="s">
        <v>2139</v>
      </c>
      <c r="D331" s="125">
        <f t="shared" si="5"/>
        <v>779.85074626865674</v>
      </c>
      <c r="E331" s="103">
        <v>5225</v>
      </c>
    </row>
    <row r="332" spans="2:5">
      <c r="B332" s="149" t="s">
        <v>288</v>
      </c>
      <c r="C332" s="147" t="s">
        <v>2140</v>
      </c>
      <c r="D332" s="125">
        <f t="shared" si="5"/>
        <v>764.02985074626861</v>
      </c>
      <c r="E332" s="103">
        <v>5119</v>
      </c>
    </row>
    <row r="333" spans="2:5">
      <c r="B333" s="149" t="s">
        <v>1987</v>
      </c>
      <c r="C333" s="147" t="s">
        <v>2140</v>
      </c>
      <c r="D333" s="125">
        <f t="shared" si="5"/>
        <v>764.02985074626861</v>
      </c>
      <c r="E333" s="103">
        <v>5119</v>
      </c>
    </row>
    <row r="334" spans="2:5" ht="25.5">
      <c r="B334" s="149" t="s">
        <v>1836</v>
      </c>
      <c r="C334" s="147" t="s">
        <v>2141</v>
      </c>
      <c r="D334" s="125">
        <f t="shared" si="5"/>
        <v>764.02985074626861</v>
      </c>
      <c r="E334" s="103">
        <v>5119</v>
      </c>
    </row>
    <row r="335" spans="2:5" ht="25.5">
      <c r="B335" s="149" t="s">
        <v>2142</v>
      </c>
      <c r="C335" s="147" t="s">
        <v>2141</v>
      </c>
      <c r="D335" s="125">
        <f t="shared" si="5"/>
        <v>764.02985074626861</v>
      </c>
      <c r="E335" s="103">
        <v>5119</v>
      </c>
    </row>
    <row r="336" spans="2:5">
      <c r="B336" s="149" t="s">
        <v>2143</v>
      </c>
      <c r="C336" s="147" t="s">
        <v>2144</v>
      </c>
      <c r="D336" s="125">
        <f t="shared" si="5"/>
        <v>760.14925373134326</v>
      </c>
      <c r="E336" s="103">
        <v>5093</v>
      </c>
    </row>
    <row r="337" spans="2:5">
      <c r="B337" s="149" t="s">
        <v>2145</v>
      </c>
      <c r="C337" s="147" t="s">
        <v>2146</v>
      </c>
      <c r="D337" s="125">
        <f t="shared" si="5"/>
        <v>757.61194029850742</v>
      </c>
      <c r="E337" s="103">
        <v>5076</v>
      </c>
    </row>
    <row r="338" spans="2:5">
      <c r="B338" s="149" t="s">
        <v>2145</v>
      </c>
      <c r="C338" s="147" t="s">
        <v>2146</v>
      </c>
      <c r="D338" s="125">
        <f t="shared" si="5"/>
        <v>757.61194029850742</v>
      </c>
      <c r="E338" s="103">
        <v>5076</v>
      </c>
    </row>
    <row r="339" spans="2:5">
      <c r="B339" s="149" t="s">
        <v>303</v>
      </c>
      <c r="C339" s="147" t="s">
        <v>2147</v>
      </c>
      <c r="D339" s="125">
        <f t="shared" si="5"/>
        <v>749.85074626865674</v>
      </c>
      <c r="E339" s="103">
        <v>5024</v>
      </c>
    </row>
    <row r="340" spans="2:5">
      <c r="B340" s="149" t="s">
        <v>303</v>
      </c>
      <c r="C340" s="147" t="s">
        <v>2147</v>
      </c>
      <c r="D340" s="125">
        <f t="shared" si="5"/>
        <v>749.85074626865674</v>
      </c>
      <c r="E340" s="103">
        <v>5024</v>
      </c>
    </row>
    <row r="341" spans="2:5">
      <c r="B341" s="149" t="s">
        <v>2148</v>
      </c>
      <c r="C341" s="147" t="s">
        <v>2149</v>
      </c>
      <c r="D341" s="125">
        <f t="shared" si="5"/>
        <v>746.56716417910445</v>
      </c>
      <c r="E341" s="103">
        <v>5002</v>
      </c>
    </row>
    <row r="342" spans="2:5">
      <c r="B342" s="149" t="s">
        <v>2148</v>
      </c>
      <c r="C342" s="147" t="s">
        <v>2149</v>
      </c>
      <c r="D342" s="125">
        <f t="shared" si="5"/>
        <v>746.56716417910445</v>
      </c>
      <c r="E342" s="103">
        <v>5002</v>
      </c>
    </row>
    <row r="343" spans="2:5">
      <c r="B343" s="149" t="s">
        <v>327</v>
      </c>
      <c r="C343" s="147" t="s">
        <v>2150</v>
      </c>
      <c r="D343" s="125">
        <f t="shared" si="5"/>
        <v>742.68656716417911</v>
      </c>
      <c r="E343" s="103">
        <v>4976</v>
      </c>
    </row>
    <row r="344" spans="2:5">
      <c r="B344" s="149" t="s">
        <v>2151</v>
      </c>
      <c r="C344" s="147" t="s">
        <v>2152</v>
      </c>
      <c r="D344" s="125">
        <f t="shared" si="5"/>
        <v>737.91044776119406</v>
      </c>
      <c r="E344" s="103">
        <v>4944</v>
      </c>
    </row>
    <row r="345" spans="2:5">
      <c r="B345" s="149" t="s">
        <v>1895</v>
      </c>
      <c r="C345" s="147" t="s">
        <v>2153</v>
      </c>
      <c r="D345" s="125">
        <f t="shared" si="5"/>
        <v>737.16417910447763</v>
      </c>
      <c r="E345" s="103">
        <v>4939</v>
      </c>
    </row>
    <row r="346" spans="2:5">
      <c r="B346" s="149" t="s">
        <v>2154</v>
      </c>
      <c r="C346" s="147" t="s">
        <v>2155</v>
      </c>
      <c r="D346" s="125">
        <f t="shared" si="5"/>
        <v>736.41791044776119</v>
      </c>
      <c r="E346" s="103">
        <v>4934</v>
      </c>
    </row>
    <row r="347" spans="2:5">
      <c r="B347" s="149" t="s">
        <v>309</v>
      </c>
      <c r="C347" s="147" t="s">
        <v>2156</v>
      </c>
      <c r="D347" s="125">
        <f t="shared" si="5"/>
        <v>735.37313432835822</v>
      </c>
      <c r="E347" s="103">
        <v>4927</v>
      </c>
    </row>
    <row r="348" spans="2:5">
      <c r="B348" s="149" t="s">
        <v>309</v>
      </c>
      <c r="C348" s="147" t="s">
        <v>2156</v>
      </c>
      <c r="D348" s="125">
        <f t="shared" si="5"/>
        <v>735.37313432835822</v>
      </c>
      <c r="E348" s="103">
        <v>4927</v>
      </c>
    </row>
    <row r="349" spans="2:5">
      <c r="B349" s="149" t="s">
        <v>1815</v>
      </c>
      <c r="C349" s="147" t="s">
        <v>2157</v>
      </c>
      <c r="D349" s="125">
        <f t="shared" si="5"/>
        <v>733.58208955223881</v>
      </c>
      <c r="E349" s="103">
        <v>4915</v>
      </c>
    </row>
    <row r="350" spans="2:5">
      <c r="B350" s="149" t="s">
        <v>1815</v>
      </c>
      <c r="C350" s="147" t="s">
        <v>2157</v>
      </c>
      <c r="D350" s="125">
        <f t="shared" si="5"/>
        <v>733.58208955223881</v>
      </c>
      <c r="E350" s="103">
        <v>4915</v>
      </c>
    </row>
    <row r="351" spans="2:5">
      <c r="B351" s="149" t="s">
        <v>2158</v>
      </c>
      <c r="C351" s="147" t="s">
        <v>2159</v>
      </c>
      <c r="D351" s="125">
        <f t="shared" si="5"/>
        <v>732.98507462686564</v>
      </c>
      <c r="E351" s="103">
        <v>4911</v>
      </c>
    </row>
    <row r="352" spans="2:5">
      <c r="B352" s="149" t="s">
        <v>2160</v>
      </c>
      <c r="C352" s="147" t="s">
        <v>2161</v>
      </c>
      <c r="D352" s="125">
        <f t="shared" si="5"/>
        <v>728.35820895522386</v>
      </c>
      <c r="E352" s="103">
        <v>4880</v>
      </c>
    </row>
    <row r="353" spans="2:5">
      <c r="B353" s="149" t="s">
        <v>1974</v>
      </c>
      <c r="C353" s="147" t="s">
        <v>2162</v>
      </c>
      <c r="D353" s="125">
        <f t="shared" si="5"/>
        <v>725.52238805970148</v>
      </c>
      <c r="E353" s="103">
        <v>4861</v>
      </c>
    </row>
    <row r="354" spans="2:5">
      <c r="B354" s="149" t="s">
        <v>304</v>
      </c>
      <c r="C354" s="147" t="s">
        <v>2163</v>
      </c>
      <c r="D354" s="125">
        <f t="shared" si="5"/>
        <v>718.20895522388059</v>
      </c>
      <c r="E354" s="103">
        <v>4812</v>
      </c>
    </row>
    <row r="355" spans="2:5">
      <c r="B355" s="149" t="s">
        <v>304</v>
      </c>
      <c r="C355" s="147" t="s">
        <v>2163</v>
      </c>
      <c r="D355" s="125">
        <f t="shared" si="5"/>
        <v>718.20895522388059</v>
      </c>
      <c r="E355" s="103">
        <v>4812</v>
      </c>
    </row>
    <row r="356" spans="2:5">
      <c r="B356" s="149" t="s">
        <v>1604</v>
      </c>
      <c r="C356" s="147" t="s">
        <v>2164</v>
      </c>
      <c r="D356" s="125">
        <f t="shared" si="5"/>
        <v>717.91044776119406</v>
      </c>
      <c r="E356" s="103">
        <v>4810</v>
      </c>
    </row>
    <row r="357" spans="2:5">
      <c r="B357" s="149" t="s">
        <v>300</v>
      </c>
      <c r="C357" s="147" t="s">
        <v>2165</v>
      </c>
      <c r="D357" s="125">
        <f t="shared" si="5"/>
        <v>712.08955223880594</v>
      </c>
      <c r="E357" s="103">
        <v>4771</v>
      </c>
    </row>
    <row r="358" spans="2:5">
      <c r="B358" s="149" t="s">
        <v>2166</v>
      </c>
      <c r="C358" s="147" t="s">
        <v>2167</v>
      </c>
      <c r="D358" s="125">
        <f t="shared" si="5"/>
        <v>710.74626865671644</v>
      </c>
      <c r="E358" s="103">
        <v>4762</v>
      </c>
    </row>
    <row r="359" spans="2:5">
      <c r="B359" s="149" t="s">
        <v>2168</v>
      </c>
      <c r="C359" s="147" t="s">
        <v>2167</v>
      </c>
      <c r="D359" s="125">
        <f t="shared" si="5"/>
        <v>710.74626865671644</v>
      </c>
      <c r="E359" s="103">
        <v>4762</v>
      </c>
    </row>
    <row r="360" spans="2:5">
      <c r="B360" s="149" t="s">
        <v>1884</v>
      </c>
      <c r="C360" s="147" t="s">
        <v>2169</v>
      </c>
      <c r="D360" s="125">
        <f t="shared" si="5"/>
        <v>709.40298507462683</v>
      </c>
      <c r="E360" s="103">
        <v>4753</v>
      </c>
    </row>
    <row r="361" spans="2:5">
      <c r="B361" s="149" t="s">
        <v>467</v>
      </c>
      <c r="C361" s="147" t="s">
        <v>2170</v>
      </c>
      <c r="D361" s="125">
        <f t="shared" si="5"/>
        <v>705.07462686567158</v>
      </c>
      <c r="E361" s="103">
        <v>4724</v>
      </c>
    </row>
    <row r="362" spans="2:5">
      <c r="B362" s="149" t="s">
        <v>1895</v>
      </c>
      <c r="C362" s="147" t="s">
        <v>2171</v>
      </c>
      <c r="D362" s="125">
        <f t="shared" si="5"/>
        <v>701.64179104477614</v>
      </c>
      <c r="E362" s="103">
        <v>4701</v>
      </c>
    </row>
    <row r="363" spans="2:5">
      <c r="B363" s="149" t="s">
        <v>2031</v>
      </c>
      <c r="C363" s="147" t="s">
        <v>2171</v>
      </c>
      <c r="D363" s="125">
        <f t="shared" si="5"/>
        <v>701.64179104477614</v>
      </c>
      <c r="E363" s="103">
        <v>4701</v>
      </c>
    </row>
    <row r="364" spans="2:5">
      <c r="B364" s="149" t="s">
        <v>304</v>
      </c>
      <c r="C364" s="147" t="s">
        <v>2172</v>
      </c>
      <c r="D364" s="125">
        <f t="shared" si="5"/>
        <v>700</v>
      </c>
      <c r="E364" s="103">
        <v>4690</v>
      </c>
    </row>
    <row r="365" spans="2:5">
      <c r="B365" s="149" t="s">
        <v>304</v>
      </c>
      <c r="C365" s="147" t="s">
        <v>2172</v>
      </c>
      <c r="D365" s="125">
        <f t="shared" si="5"/>
        <v>700</v>
      </c>
      <c r="E365" s="103">
        <v>4690</v>
      </c>
    </row>
    <row r="366" spans="2:5">
      <c r="B366" s="149" t="s">
        <v>2173</v>
      </c>
      <c r="C366" s="147" t="s">
        <v>2174</v>
      </c>
      <c r="D366" s="125">
        <f t="shared" si="5"/>
        <v>697.91044776119406</v>
      </c>
      <c r="E366" s="103">
        <v>4676</v>
      </c>
    </row>
    <row r="367" spans="2:5">
      <c r="B367" s="149" t="s">
        <v>2175</v>
      </c>
      <c r="C367" s="147" t="s">
        <v>2176</v>
      </c>
      <c r="D367" s="125">
        <f t="shared" si="5"/>
        <v>696.56716417910445</v>
      </c>
      <c r="E367" s="103">
        <v>4667</v>
      </c>
    </row>
    <row r="368" spans="2:5">
      <c r="B368" s="149" t="s">
        <v>2175</v>
      </c>
      <c r="C368" s="147" t="s">
        <v>2176</v>
      </c>
      <c r="D368" s="125">
        <f t="shared" si="5"/>
        <v>696.56716417910445</v>
      </c>
      <c r="E368" s="103">
        <v>4667</v>
      </c>
    </row>
    <row r="369" spans="2:5">
      <c r="B369" s="149" t="s">
        <v>2177</v>
      </c>
      <c r="C369" s="147" t="s">
        <v>2178</v>
      </c>
      <c r="D369" s="125">
        <f t="shared" si="5"/>
        <v>694.62686567164178</v>
      </c>
      <c r="E369" s="103">
        <v>4654</v>
      </c>
    </row>
    <row r="370" spans="2:5">
      <c r="B370" s="149" t="s">
        <v>2179</v>
      </c>
      <c r="C370" s="147" t="s">
        <v>2180</v>
      </c>
      <c r="D370" s="125">
        <f t="shared" si="5"/>
        <v>693.73134328358208</v>
      </c>
      <c r="E370" s="103">
        <v>4648</v>
      </c>
    </row>
    <row r="371" spans="2:5">
      <c r="B371" s="149" t="s">
        <v>2179</v>
      </c>
      <c r="C371" s="147" t="s">
        <v>2180</v>
      </c>
      <c r="D371" s="125">
        <f t="shared" si="5"/>
        <v>693.73134328358208</v>
      </c>
      <c r="E371" s="103">
        <v>4648</v>
      </c>
    </row>
    <row r="372" spans="2:5">
      <c r="B372" s="149" t="s">
        <v>2181</v>
      </c>
      <c r="C372" s="147" t="s">
        <v>2182</v>
      </c>
      <c r="D372" s="125">
        <f t="shared" si="5"/>
        <v>690.29850746268653</v>
      </c>
      <c r="E372" s="103">
        <v>4625</v>
      </c>
    </row>
    <row r="373" spans="2:5">
      <c r="B373" s="149" t="s">
        <v>1815</v>
      </c>
      <c r="C373" s="147" t="s">
        <v>2183</v>
      </c>
      <c r="D373" s="125">
        <f t="shared" si="5"/>
        <v>684.17910447761187</v>
      </c>
      <c r="E373" s="103">
        <v>4584</v>
      </c>
    </row>
    <row r="374" spans="2:5">
      <c r="B374" s="149" t="s">
        <v>1815</v>
      </c>
      <c r="C374" s="147" t="s">
        <v>2183</v>
      </c>
      <c r="D374" s="125">
        <f t="shared" si="5"/>
        <v>684.17910447761187</v>
      </c>
      <c r="E374" s="103">
        <v>4584</v>
      </c>
    </row>
    <row r="375" spans="2:5">
      <c r="B375" s="149" t="s">
        <v>302</v>
      </c>
      <c r="C375" s="147" t="s">
        <v>2184</v>
      </c>
      <c r="D375" s="125">
        <f t="shared" si="5"/>
        <v>682.98507462686564</v>
      </c>
      <c r="E375" s="103">
        <v>4576</v>
      </c>
    </row>
    <row r="376" spans="2:5">
      <c r="B376" s="149" t="s">
        <v>302</v>
      </c>
      <c r="C376" s="147" t="s">
        <v>2184</v>
      </c>
      <c r="D376" s="125">
        <f t="shared" si="5"/>
        <v>682.98507462686564</v>
      </c>
      <c r="E376" s="103">
        <v>4576</v>
      </c>
    </row>
    <row r="377" spans="2:5" ht="25.5">
      <c r="B377" s="149" t="s">
        <v>286</v>
      </c>
      <c r="C377" s="147" t="s">
        <v>2185</v>
      </c>
      <c r="D377" s="125">
        <f t="shared" si="5"/>
        <v>677.16417910447763</v>
      </c>
      <c r="E377" s="103">
        <v>4537</v>
      </c>
    </row>
    <row r="378" spans="2:5">
      <c r="B378" s="149" t="s">
        <v>2186</v>
      </c>
      <c r="C378" s="147" t="s">
        <v>2187</v>
      </c>
      <c r="D378" s="125">
        <f t="shared" si="5"/>
        <v>675.07462686567158</v>
      </c>
      <c r="E378" s="103">
        <v>4523</v>
      </c>
    </row>
    <row r="379" spans="2:5">
      <c r="B379" s="149" t="s">
        <v>2188</v>
      </c>
      <c r="C379" s="147" t="s">
        <v>2189</v>
      </c>
      <c r="D379" s="125">
        <f t="shared" si="5"/>
        <v>669.40298507462683</v>
      </c>
      <c r="E379" s="103">
        <v>4485</v>
      </c>
    </row>
    <row r="380" spans="2:5">
      <c r="B380" s="149" t="s">
        <v>2188</v>
      </c>
      <c r="C380" s="147" t="s">
        <v>2189</v>
      </c>
      <c r="D380" s="125">
        <f t="shared" si="5"/>
        <v>669.40298507462683</v>
      </c>
      <c r="E380" s="103">
        <v>4485</v>
      </c>
    </row>
    <row r="381" spans="2:5">
      <c r="B381" s="149" t="s">
        <v>2190</v>
      </c>
      <c r="C381" s="147" t="s">
        <v>2191</v>
      </c>
      <c r="D381" s="125">
        <f t="shared" si="5"/>
        <v>666.56716417910445</v>
      </c>
      <c r="E381" s="103">
        <v>4466</v>
      </c>
    </row>
    <row r="382" spans="2:5">
      <c r="B382" s="149" t="s">
        <v>2190</v>
      </c>
      <c r="C382" s="147" t="s">
        <v>2191</v>
      </c>
      <c r="D382" s="125">
        <f t="shared" si="5"/>
        <v>666.56716417910445</v>
      </c>
      <c r="E382" s="103">
        <v>4466</v>
      </c>
    </row>
    <row r="383" spans="2:5">
      <c r="B383" s="149" t="s">
        <v>2192</v>
      </c>
      <c r="C383" s="147" t="s">
        <v>2193</v>
      </c>
      <c r="D383" s="125">
        <f t="shared" si="5"/>
        <v>665.52238805970148</v>
      </c>
      <c r="E383" s="103">
        <v>4459</v>
      </c>
    </row>
    <row r="384" spans="2:5">
      <c r="B384" s="149" t="s">
        <v>2194</v>
      </c>
      <c r="C384" s="147" t="s">
        <v>2195</v>
      </c>
      <c r="D384" s="125">
        <f t="shared" si="5"/>
        <v>662.53731343283584</v>
      </c>
      <c r="E384" s="103">
        <v>4439</v>
      </c>
    </row>
    <row r="385" spans="2:5">
      <c r="B385" s="149" t="s">
        <v>2194</v>
      </c>
      <c r="C385" s="147" t="s">
        <v>2195</v>
      </c>
      <c r="D385" s="125">
        <f t="shared" si="5"/>
        <v>662.53731343283584</v>
      </c>
      <c r="E385" s="103">
        <v>4439</v>
      </c>
    </row>
    <row r="386" spans="2:5">
      <c r="B386" s="149" t="s">
        <v>2196</v>
      </c>
      <c r="C386" s="147" t="s">
        <v>2197</v>
      </c>
      <c r="D386" s="125">
        <f t="shared" si="5"/>
        <v>659.55223880597009</v>
      </c>
      <c r="E386" s="103">
        <v>4419</v>
      </c>
    </row>
    <row r="387" spans="2:5">
      <c r="B387" s="149" t="s">
        <v>2198</v>
      </c>
      <c r="C387" s="147" t="s">
        <v>2199</v>
      </c>
      <c r="D387" s="125">
        <f t="shared" si="5"/>
        <v>658.35820895522386</v>
      </c>
      <c r="E387" s="103">
        <v>4411</v>
      </c>
    </row>
    <row r="388" spans="2:5">
      <c r="B388" s="149" t="s">
        <v>2198</v>
      </c>
      <c r="C388" s="147" t="s">
        <v>2199</v>
      </c>
      <c r="D388" s="125">
        <f t="shared" si="5"/>
        <v>658.35820895522386</v>
      </c>
      <c r="E388" s="103">
        <v>4411</v>
      </c>
    </row>
    <row r="389" spans="2:5">
      <c r="B389" s="149" t="s">
        <v>294</v>
      </c>
      <c r="C389" s="147" t="s">
        <v>2200</v>
      </c>
      <c r="D389" s="125">
        <f t="shared" ref="D389:D452" si="6">E389/6.7</f>
        <v>658.20895522388059</v>
      </c>
      <c r="E389" s="103">
        <v>4410</v>
      </c>
    </row>
    <row r="390" spans="2:5">
      <c r="B390" s="149" t="s">
        <v>294</v>
      </c>
      <c r="C390" s="147" t="s">
        <v>2200</v>
      </c>
      <c r="D390" s="125">
        <f t="shared" si="6"/>
        <v>658.20895522388059</v>
      </c>
      <c r="E390" s="103">
        <v>4410</v>
      </c>
    </row>
    <row r="391" spans="2:5">
      <c r="B391" s="149" t="s">
        <v>2078</v>
      </c>
      <c r="C391" s="147" t="s">
        <v>2201</v>
      </c>
      <c r="D391" s="125">
        <f t="shared" si="6"/>
        <v>657.46268656716416</v>
      </c>
      <c r="E391" s="103">
        <v>4405</v>
      </c>
    </row>
    <row r="392" spans="2:5">
      <c r="B392" s="149" t="s">
        <v>1904</v>
      </c>
      <c r="C392" s="147" t="s">
        <v>2202</v>
      </c>
      <c r="D392" s="125">
        <f t="shared" si="6"/>
        <v>652.38805970149247</v>
      </c>
      <c r="E392" s="103">
        <v>4371</v>
      </c>
    </row>
    <row r="393" spans="2:5" ht="25.5">
      <c r="B393" s="149" t="s">
        <v>2203</v>
      </c>
      <c r="C393" s="147" t="s">
        <v>2204</v>
      </c>
      <c r="D393" s="125">
        <f t="shared" si="6"/>
        <v>651.04477611940297</v>
      </c>
      <c r="E393" s="103">
        <v>4362</v>
      </c>
    </row>
    <row r="394" spans="2:5">
      <c r="B394" s="149" t="s">
        <v>2205</v>
      </c>
      <c r="C394" s="147" t="s">
        <v>2206</v>
      </c>
      <c r="D394" s="125">
        <f t="shared" si="6"/>
        <v>649.1044776119403</v>
      </c>
      <c r="E394" s="103">
        <v>4349</v>
      </c>
    </row>
    <row r="395" spans="2:5">
      <c r="B395" s="149" t="s">
        <v>2205</v>
      </c>
      <c r="C395" s="147" t="s">
        <v>2206</v>
      </c>
      <c r="D395" s="125">
        <f t="shared" si="6"/>
        <v>649.1044776119403</v>
      </c>
      <c r="E395" s="103">
        <v>4349</v>
      </c>
    </row>
    <row r="396" spans="2:5">
      <c r="B396" s="149" t="s">
        <v>2051</v>
      </c>
      <c r="C396" s="147" t="s">
        <v>2207</v>
      </c>
      <c r="D396" s="125">
        <f t="shared" si="6"/>
        <v>646.41791044776119</v>
      </c>
      <c r="E396" s="103">
        <v>4331</v>
      </c>
    </row>
    <row r="397" spans="2:5">
      <c r="B397" s="149" t="s">
        <v>2051</v>
      </c>
      <c r="C397" s="147" t="s">
        <v>2207</v>
      </c>
      <c r="D397" s="125">
        <f t="shared" si="6"/>
        <v>646.41791044776119</v>
      </c>
      <c r="E397" s="103">
        <v>4331</v>
      </c>
    </row>
    <row r="398" spans="2:5">
      <c r="B398" s="149" t="s">
        <v>2208</v>
      </c>
      <c r="C398" s="147" t="s">
        <v>2209</v>
      </c>
      <c r="D398" s="125">
        <f t="shared" si="6"/>
        <v>642.68656716417911</v>
      </c>
      <c r="E398" s="103">
        <v>4306</v>
      </c>
    </row>
    <row r="399" spans="2:5" ht="25.5">
      <c r="B399" s="149" t="s">
        <v>286</v>
      </c>
      <c r="C399" s="147" t="s">
        <v>2210</v>
      </c>
      <c r="D399" s="125">
        <f t="shared" si="6"/>
        <v>641.64179104477614</v>
      </c>
      <c r="E399" s="103">
        <v>4299</v>
      </c>
    </row>
    <row r="400" spans="2:5" ht="25.5">
      <c r="B400" s="149" t="s">
        <v>286</v>
      </c>
      <c r="C400" s="147" t="s">
        <v>2210</v>
      </c>
      <c r="D400" s="125">
        <f t="shared" si="6"/>
        <v>641.64179104477614</v>
      </c>
      <c r="E400" s="103">
        <v>4299</v>
      </c>
    </row>
    <row r="401" spans="2:5">
      <c r="B401" s="149" t="s">
        <v>308</v>
      </c>
      <c r="C401" s="147" t="s">
        <v>2211</v>
      </c>
      <c r="D401" s="125">
        <f t="shared" si="6"/>
        <v>641.49253731343276</v>
      </c>
      <c r="E401" s="103">
        <v>4298</v>
      </c>
    </row>
    <row r="402" spans="2:5">
      <c r="B402" s="149" t="s">
        <v>308</v>
      </c>
      <c r="C402" s="147" t="s">
        <v>2211</v>
      </c>
      <c r="D402" s="125">
        <f t="shared" si="6"/>
        <v>641.49253731343276</v>
      </c>
      <c r="E402" s="103">
        <v>4298</v>
      </c>
    </row>
    <row r="403" spans="2:5">
      <c r="B403" s="149" t="s">
        <v>287</v>
      </c>
      <c r="C403" s="147" t="s">
        <v>2212</v>
      </c>
      <c r="D403" s="125">
        <f t="shared" si="6"/>
        <v>641.04477611940297</v>
      </c>
      <c r="E403" s="103">
        <v>4295</v>
      </c>
    </row>
    <row r="404" spans="2:5">
      <c r="B404" s="149" t="s">
        <v>1756</v>
      </c>
      <c r="C404" s="147" t="s">
        <v>2213</v>
      </c>
      <c r="D404" s="125">
        <f t="shared" si="6"/>
        <v>640.8955223880597</v>
      </c>
      <c r="E404" s="103">
        <v>4294</v>
      </c>
    </row>
    <row r="405" spans="2:5">
      <c r="B405" s="149" t="s">
        <v>2214</v>
      </c>
      <c r="C405" s="147" t="s">
        <v>2213</v>
      </c>
      <c r="D405" s="125">
        <f t="shared" si="6"/>
        <v>640.8955223880597</v>
      </c>
      <c r="E405" s="103">
        <v>4294</v>
      </c>
    </row>
    <row r="406" spans="2:5">
      <c r="B406" s="149" t="s">
        <v>2215</v>
      </c>
      <c r="C406" s="147" t="s">
        <v>2216</v>
      </c>
      <c r="D406" s="125">
        <f t="shared" si="6"/>
        <v>637.31343283582089</v>
      </c>
      <c r="E406" s="103">
        <v>4270</v>
      </c>
    </row>
    <row r="407" spans="2:5">
      <c r="B407" s="149" t="s">
        <v>2215</v>
      </c>
      <c r="C407" s="147" t="s">
        <v>2216</v>
      </c>
      <c r="D407" s="125">
        <f t="shared" si="6"/>
        <v>637.31343283582089</v>
      </c>
      <c r="E407" s="103">
        <v>4270</v>
      </c>
    </row>
    <row r="408" spans="2:5">
      <c r="B408" s="149" t="s">
        <v>2217</v>
      </c>
      <c r="C408" s="147" t="s">
        <v>2218</v>
      </c>
      <c r="D408" s="125">
        <f t="shared" si="6"/>
        <v>637.16417910447763</v>
      </c>
      <c r="E408" s="103">
        <v>4269</v>
      </c>
    </row>
    <row r="409" spans="2:5">
      <c r="B409" s="149" t="s">
        <v>2091</v>
      </c>
      <c r="C409" s="147" t="s">
        <v>2219</v>
      </c>
      <c r="D409" s="125">
        <f t="shared" si="6"/>
        <v>631.79104477611941</v>
      </c>
      <c r="E409" s="103">
        <v>4233</v>
      </c>
    </row>
    <row r="410" spans="2:5">
      <c r="B410" s="149" t="s">
        <v>1928</v>
      </c>
      <c r="C410" s="147" t="s">
        <v>2220</v>
      </c>
      <c r="D410" s="125">
        <f t="shared" si="6"/>
        <v>630.74626865671644</v>
      </c>
      <c r="E410" s="103">
        <v>4226</v>
      </c>
    </row>
    <row r="411" spans="2:5">
      <c r="B411" s="149" t="s">
        <v>1928</v>
      </c>
      <c r="C411" s="147" t="s">
        <v>2220</v>
      </c>
      <c r="D411" s="125">
        <f t="shared" si="6"/>
        <v>630.74626865671644</v>
      </c>
      <c r="E411" s="103">
        <v>4226</v>
      </c>
    </row>
    <row r="412" spans="2:5">
      <c r="B412" s="149" t="s">
        <v>1941</v>
      </c>
      <c r="C412" s="147" t="s">
        <v>2221</v>
      </c>
      <c r="D412" s="125">
        <f t="shared" si="6"/>
        <v>627.91044776119406</v>
      </c>
      <c r="E412" s="103">
        <v>4207</v>
      </c>
    </row>
    <row r="413" spans="2:5" ht="25.5">
      <c r="B413" s="149" t="s">
        <v>1932</v>
      </c>
      <c r="C413" s="147" t="s">
        <v>2222</v>
      </c>
      <c r="D413" s="125">
        <f t="shared" si="6"/>
        <v>627.01492537313436</v>
      </c>
      <c r="E413" s="103">
        <v>4201</v>
      </c>
    </row>
    <row r="414" spans="2:5" ht="25.5">
      <c r="B414" s="149" t="s">
        <v>1932</v>
      </c>
      <c r="C414" s="147" t="s">
        <v>2222</v>
      </c>
      <c r="D414" s="125">
        <f t="shared" si="6"/>
        <v>627.01492537313436</v>
      </c>
      <c r="E414" s="103">
        <v>4201</v>
      </c>
    </row>
    <row r="415" spans="2:5">
      <c r="B415" s="149" t="s">
        <v>356</v>
      </c>
      <c r="C415" s="147" t="s">
        <v>2223</v>
      </c>
      <c r="D415" s="125">
        <f t="shared" si="6"/>
        <v>626.41791044776119</v>
      </c>
      <c r="E415" s="103">
        <v>4197</v>
      </c>
    </row>
    <row r="416" spans="2:5">
      <c r="B416" s="149" t="s">
        <v>2224</v>
      </c>
      <c r="C416" s="147" t="s">
        <v>2225</v>
      </c>
      <c r="D416" s="125">
        <f t="shared" si="6"/>
        <v>625.22388059701495</v>
      </c>
      <c r="E416" s="103">
        <v>4189</v>
      </c>
    </row>
    <row r="417" spans="2:5">
      <c r="B417" s="149" t="s">
        <v>1904</v>
      </c>
      <c r="C417" s="147" t="s">
        <v>2226</v>
      </c>
      <c r="D417" s="125">
        <f t="shared" si="6"/>
        <v>623.88059701492534</v>
      </c>
      <c r="E417" s="103">
        <v>4180</v>
      </c>
    </row>
    <row r="418" spans="2:5">
      <c r="B418" s="149" t="s">
        <v>293</v>
      </c>
      <c r="C418" s="147" t="s">
        <v>2227</v>
      </c>
      <c r="D418" s="125">
        <f t="shared" si="6"/>
        <v>623.43283582089555</v>
      </c>
      <c r="E418" s="103">
        <v>4177</v>
      </c>
    </row>
    <row r="419" spans="2:5">
      <c r="B419" s="149" t="s">
        <v>2228</v>
      </c>
      <c r="C419" s="147" t="s">
        <v>2229</v>
      </c>
      <c r="D419" s="125">
        <f t="shared" si="6"/>
        <v>622.83582089552237</v>
      </c>
      <c r="E419" s="103">
        <v>4173</v>
      </c>
    </row>
    <row r="420" spans="2:5">
      <c r="B420" s="149" t="s">
        <v>300</v>
      </c>
      <c r="C420" s="147" t="s">
        <v>2230</v>
      </c>
      <c r="D420" s="125">
        <f t="shared" si="6"/>
        <v>619.25373134328356</v>
      </c>
      <c r="E420" s="103">
        <v>4149</v>
      </c>
    </row>
    <row r="421" spans="2:5">
      <c r="B421" s="149" t="s">
        <v>2231</v>
      </c>
      <c r="C421" s="147" t="s">
        <v>2232</v>
      </c>
      <c r="D421" s="125">
        <f t="shared" si="6"/>
        <v>612.68656716417911</v>
      </c>
      <c r="E421" s="103">
        <v>4105</v>
      </c>
    </row>
    <row r="422" spans="2:5">
      <c r="B422" s="149" t="s">
        <v>2231</v>
      </c>
      <c r="C422" s="147" t="s">
        <v>2232</v>
      </c>
      <c r="D422" s="125">
        <f t="shared" si="6"/>
        <v>612.68656716417911</v>
      </c>
      <c r="E422" s="103">
        <v>4105</v>
      </c>
    </row>
    <row r="423" spans="2:5">
      <c r="B423" s="149" t="s">
        <v>2233</v>
      </c>
      <c r="C423" s="147" t="s">
        <v>2234</v>
      </c>
      <c r="D423" s="125">
        <f t="shared" si="6"/>
        <v>611.49253731343276</v>
      </c>
      <c r="E423" s="103">
        <v>4097</v>
      </c>
    </row>
    <row r="424" spans="2:5">
      <c r="B424" s="149" t="s">
        <v>1936</v>
      </c>
      <c r="C424" s="147" t="s">
        <v>2235</v>
      </c>
      <c r="D424" s="125">
        <f t="shared" si="6"/>
        <v>611.3432835820895</v>
      </c>
      <c r="E424" s="103">
        <v>4096</v>
      </c>
    </row>
    <row r="425" spans="2:5">
      <c r="B425" s="149" t="s">
        <v>1318</v>
      </c>
      <c r="C425" s="147" t="s">
        <v>2236</v>
      </c>
      <c r="D425" s="125">
        <f t="shared" si="6"/>
        <v>605.52238805970148</v>
      </c>
      <c r="E425" s="103">
        <v>4057</v>
      </c>
    </row>
    <row r="426" spans="2:5">
      <c r="B426" s="149" t="s">
        <v>1318</v>
      </c>
      <c r="C426" s="147" t="s">
        <v>2236</v>
      </c>
      <c r="D426" s="125">
        <f t="shared" si="6"/>
        <v>605.52238805970148</v>
      </c>
      <c r="E426" s="103">
        <v>4057</v>
      </c>
    </row>
    <row r="427" spans="2:5">
      <c r="B427" s="149" t="s">
        <v>354</v>
      </c>
      <c r="C427" s="147" t="s">
        <v>2237</v>
      </c>
      <c r="D427" s="125">
        <f t="shared" si="6"/>
        <v>603.88059701492534</v>
      </c>
      <c r="E427" s="103">
        <v>4046</v>
      </c>
    </row>
    <row r="428" spans="2:5">
      <c r="B428" s="149" t="s">
        <v>354</v>
      </c>
      <c r="C428" s="147" t="s">
        <v>2237</v>
      </c>
      <c r="D428" s="125">
        <f t="shared" si="6"/>
        <v>603.88059701492534</v>
      </c>
      <c r="E428" s="103">
        <v>4046</v>
      </c>
    </row>
    <row r="429" spans="2:5">
      <c r="B429" s="149" t="s">
        <v>2238</v>
      </c>
      <c r="C429" s="147" t="s">
        <v>2239</v>
      </c>
      <c r="D429" s="125">
        <f t="shared" si="6"/>
        <v>601.04477611940297</v>
      </c>
      <c r="E429" s="103">
        <v>4027</v>
      </c>
    </row>
    <row r="430" spans="2:5">
      <c r="B430" s="149" t="s">
        <v>2240</v>
      </c>
      <c r="C430" s="147" t="s">
        <v>2241</v>
      </c>
      <c r="D430" s="125">
        <f t="shared" si="6"/>
        <v>597.61194029850742</v>
      </c>
      <c r="E430" s="103">
        <v>4004</v>
      </c>
    </row>
    <row r="431" spans="2:5">
      <c r="B431" s="149" t="s">
        <v>338</v>
      </c>
      <c r="C431" s="147" t="s">
        <v>2242</v>
      </c>
      <c r="D431" s="125">
        <f t="shared" si="6"/>
        <v>596.71641791044772</v>
      </c>
      <c r="E431" s="103">
        <v>3998</v>
      </c>
    </row>
    <row r="432" spans="2:5" ht="25.5">
      <c r="B432" s="149" t="s">
        <v>1974</v>
      </c>
      <c r="C432" s="147" t="s">
        <v>2243</v>
      </c>
      <c r="D432" s="125">
        <f t="shared" si="6"/>
        <v>596.56716417910445</v>
      </c>
      <c r="E432" s="103">
        <v>3997</v>
      </c>
    </row>
    <row r="433" spans="2:5">
      <c r="B433" s="149" t="s">
        <v>2075</v>
      </c>
      <c r="C433" s="147" t="s">
        <v>2244</v>
      </c>
      <c r="D433" s="125">
        <f t="shared" si="6"/>
        <v>596.41791044776119</v>
      </c>
      <c r="E433" s="103">
        <v>3996</v>
      </c>
    </row>
    <row r="434" spans="2:5">
      <c r="B434" s="149" t="s">
        <v>2245</v>
      </c>
      <c r="C434" s="147" t="s">
        <v>2246</v>
      </c>
      <c r="D434" s="125">
        <f t="shared" si="6"/>
        <v>596.11940298507466</v>
      </c>
      <c r="E434" s="103">
        <v>3994</v>
      </c>
    </row>
    <row r="435" spans="2:5">
      <c r="B435" s="149" t="s">
        <v>2245</v>
      </c>
      <c r="C435" s="147" t="s">
        <v>2246</v>
      </c>
      <c r="D435" s="125">
        <f t="shared" si="6"/>
        <v>596.11940298507466</v>
      </c>
      <c r="E435" s="103">
        <v>3994</v>
      </c>
    </row>
    <row r="436" spans="2:5">
      <c r="B436" s="149" t="s">
        <v>352</v>
      </c>
      <c r="C436" s="147" t="s">
        <v>2247</v>
      </c>
      <c r="D436" s="125">
        <f t="shared" si="6"/>
        <v>595.97014925373128</v>
      </c>
      <c r="E436" s="103">
        <v>3993</v>
      </c>
    </row>
    <row r="437" spans="2:5">
      <c r="B437" s="149" t="s">
        <v>352</v>
      </c>
      <c r="C437" s="147" t="s">
        <v>2247</v>
      </c>
      <c r="D437" s="125">
        <f t="shared" si="6"/>
        <v>595.97014925373128</v>
      </c>
      <c r="E437" s="103">
        <v>3993</v>
      </c>
    </row>
    <row r="438" spans="2:5">
      <c r="B438" s="149" t="s">
        <v>303</v>
      </c>
      <c r="C438" s="147" t="s">
        <v>2248</v>
      </c>
      <c r="D438" s="125">
        <f t="shared" si="6"/>
        <v>592.2388059701492</v>
      </c>
      <c r="E438" s="103">
        <v>3968</v>
      </c>
    </row>
    <row r="439" spans="2:5">
      <c r="B439" s="149" t="s">
        <v>303</v>
      </c>
      <c r="C439" s="147" t="s">
        <v>2248</v>
      </c>
      <c r="D439" s="125">
        <f t="shared" si="6"/>
        <v>592.2388059701492</v>
      </c>
      <c r="E439" s="103">
        <v>3968</v>
      </c>
    </row>
    <row r="440" spans="2:5">
      <c r="B440" s="149" t="s">
        <v>438</v>
      </c>
      <c r="C440" s="147" t="s">
        <v>2249</v>
      </c>
      <c r="D440" s="125">
        <f t="shared" si="6"/>
        <v>580.14925373134326</v>
      </c>
      <c r="E440" s="103">
        <v>3887</v>
      </c>
    </row>
    <row r="441" spans="2:5">
      <c r="B441" s="149" t="s">
        <v>1999</v>
      </c>
      <c r="C441" s="147" t="s">
        <v>2250</v>
      </c>
      <c r="D441" s="125">
        <f t="shared" si="6"/>
        <v>579.40298507462683</v>
      </c>
      <c r="E441" s="103">
        <v>3882</v>
      </c>
    </row>
    <row r="442" spans="2:5">
      <c r="B442" s="149" t="s">
        <v>467</v>
      </c>
      <c r="C442" s="147" t="s">
        <v>2251</v>
      </c>
      <c r="D442" s="125">
        <f t="shared" si="6"/>
        <v>576.56716417910445</v>
      </c>
      <c r="E442" s="103">
        <v>3863</v>
      </c>
    </row>
    <row r="443" spans="2:5">
      <c r="B443" s="149" t="s">
        <v>2252</v>
      </c>
      <c r="C443" s="147" t="s">
        <v>2253</v>
      </c>
      <c r="D443" s="125">
        <f t="shared" si="6"/>
        <v>576.11940298507466</v>
      </c>
      <c r="E443" s="103">
        <v>3860</v>
      </c>
    </row>
    <row r="444" spans="2:5">
      <c r="B444" s="149" t="s">
        <v>2254</v>
      </c>
      <c r="C444" s="147" t="s">
        <v>2255</v>
      </c>
      <c r="D444" s="125">
        <f t="shared" si="6"/>
        <v>575.37313432835822</v>
      </c>
      <c r="E444" s="103">
        <v>3855</v>
      </c>
    </row>
    <row r="445" spans="2:5">
      <c r="B445" s="149" t="s">
        <v>2256</v>
      </c>
      <c r="C445" s="147" t="s">
        <v>2255</v>
      </c>
      <c r="D445" s="125">
        <f t="shared" si="6"/>
        <v>575.37313432835822</v>
      </c>
      <c r="E445" s="103">
        <v>3855</v>
      </c>
    </row>
    <row r="446" spans="2:5">
      <c r="B446" s="149" t="s">
        <v>305</v>
      </c>
      <c r="C446" s="147" t="s">
        <v>2257</v>
      </c>
      <c r="D446" s="125">
        <f t="shared" si="6"/>
        <v>575.22388059701495</v>
      </c>
      <c r="E446" s="103">
        <v>3854</v>
      </c>
    </row>
    <row r="447" spans="2:5">
      <c r="B447" s="149" t="s">
        <v>2258</v>
      </c>
      <c r="C447" s="147" t="s">
        <v>2259</v>
      </c>
      <c r="D447" s="125">
        <f t="shared" si="6"/>
        <v>574.47761194029852</v>
      </c>
      <c r="E447" s="103">
        <v>3849</v>
      </c>
    </row>
    <row r="448" spans="2:5">
      <c r="B448" s="149" t="s">
        <v>338</v>
      </c>
      <c r="C448" s="147" t="s">
        <v>2260</v>
      </c>
      <c r="D448" s="125">
        <f t="shared" si="6"/>
        <v>574.02985074626861</v>
      </c>
      <c r="E448" s="103">
        <v>3846</v>
      </c>
    </row>
    <row r="449" spans="2:5">
      <c r="B449" s="149" t="s">
        <v>338</v>
      </c>
      <c r="C449" s="147" t="s">
        <v>2260</v>
      </c>
      <c r="D449" s="125">
        <f t="shared" si="6"/>
        <v>574.02985074626861</v>
      </c>
      <c r="E449" s="103">
        <v>3846</v>
      </c>
    </row>
    <row r="450" spans="2:5">
      <c r="B450" s="149" t="s">
        <v>1811</v>
      </c>
      <c r="C450" s="147" t="s">
        <v>2261</v>
      </c>
      <c r="D450" s="125">
        <f t="shared" si="6"/>
        <v>571.49253731343288</v>
      </c>
      <c r="E450" s="103">
        <v>3829</v>
      </c>
    </row>
    <row r="451" spans="2:5">
      <c r="B451" s="149" t="s">
        <v>1926</v>
      </c>
      <c r="C451" s="147" t="s">
        <v>2262</v>
      </c>
      <c r="D451" s="125">
        <f t="shared" si="6"/>
        <v>570.14925373134326</v>
      </c>
      <c r="E451" s="103">
        <v>3820</v>
      </c>
    </row>
    <row r="452" spans="2:5">
      <c r="B452" s="149" t="s">
        <v>1926</v>
      </c>
      <c r="C452" s="147" t="s">
        <v>2262</v>
      </c>
      <c r="D452" s="125">
        <f t="shared" si="6"/>
        <v>570.14925373134326</v>
      </c>
      <c r="E452" s="103">
        <v>3820</v>
      </c>
    </row>
    <row r="453" spans="2:5">
      <c r="B453" s="149" t="s">
        <v>303</v>
      </c>
      <c r="C453" s="147" t="s">
        <v>2263</v>
      </c>
      <c r="D453" s="125">
        <f t="shared" ref="D453:D516" si="7">E453/6.7</f>
        <v>567.76119402985069</v>
      </c>
      <c r="E453" s="103">
        <v>3804</v>
      </c>
    </row>
    <row r="454" spans="2:5">
      <c r="B454" s="149" t="s">
        <v>295</v>
      </c>
      <c r="C454" s="147" t="s">
        <v>2264</v>
      </c>
      <c r="D454" s="125">
        <f t="shared" si="7"/>
        <v>567.16417910447763</v>
      </c>
      <c r="E454" s="103">
        <v>3800</v>
      </c>
    </row>
    <row r="455" spans="2:5">
      <c r="B455" s="149" t="s">
        <v>295</v>
      </c>
      <c r="C455" s="147" t="s">
        <v>2264</v>
      </c>
      <c r="D455" s="125">
        <f t="shared" si="7"/>
        <v>567.16417910447763</v>
      </c>
      <c r="E455" s="103">
        <v>3800</v>
      </c>
    </row>
    <row r="456" spans="2:5">
      <c r="B456" s="149" t="s">
        <v>2265</v>
      </c>
      <c r="C456" s="147" t="s">
        <v>2266</v>
      </c>
      <c r="D456" s="125">
        <f t="shared" si="7"/>
        <v>566.56716417910445</v>
      </c>
      <c r="E456" s="103">
        <v>3796</v>
      </c>
    </row>
    <row r="457" spans="2:5">
      <c r="B457" s="149" t="s">
        <v>2190</v>
      </c>
      <c r="C457" s="147" t="s">
        <v>2267</v>
      </c>
      <c r="D457" s="125">
        <f t="shared" si="7"/>
        <v>566.11940298507466</v>
      </c>
      <c r="E457" s="103">
        <v>3793</v>
      </c>
    </row>
    <row r="458" spans="2:5">
      <c r="B458" s="149" t="s">
        <v>2268</v>
      </c>
      <c r="C458" s="147" t="s">
        <v>2267</v>
      </c>
      <c r="D458" s="125">
        <f t="shared" si="7"/>
        <v>566.11940298507466</v>
      </c>
      <c r="E458" s="103">
        <v>3793</v>
      </c>
    </row>
    <row r="459" spans="2:5">
      <c r="B459" s="149" t="s">
        <v>2269</v>
      </c>
      <c r="C459" s="147" t="s">
        <v>2270</v>
      </c>
      <c r="D459" s="125">
        <f t="shared" si="7"/>
        <v>565.67164179104475</v>
      </c>
      <c r="E459" s="103">
        <v>3790</v>
      </c>
    </row>
    <row r="460" spans="2:5">
      <c r="B460" s="149" t="s">
        <v>2271</v>
      </c>
      <c r="C460" s="147" t="s">
        <v>2272</v>
      </c>
      <c r="D460" s="125">
        <f t="shared" si="7"/>
        <v>563.1343283582089</v>
      </c>
      <c r="E460" s="103">
        <v>3773</v>
      </c>
    </row>
    <row r="461" spans="2:5">
      <c r="B461" s="149" t="s">
        <v>2271</v>
      </c>
      <c r="C461" s="147" t="s">
        <v>2272</v>
      </c>
      <c r="D461" s="125">
        <f t="shared" si="7"/>
        <v>563.1343283582089</v>
      </c>
      <c r="E461" s="103">
        <v>3773</v>
      </c>
    </row>
    <row r="462" spans="2:5">
      <c r="B462" s="149" t="s">
        <v>2154</v>
      </c>
      <c r="C462" s="147" t="s">
        <v>2273</v>
      </c>
      <c r="D462" s="125">
        <f t="shared" si="7"/>
        <v>562.83582089552237</v>
      </c>
      <c r="E462" s="103">
        <v>3771</v>
      </c>
    </row>
    <row r="463" spans="2:5">
      <c r="B463" s="149" t="s">
        <v>327</v>
      </c>
      <c r="C463" s="147" t="s">
        <v>2274</v>
      </c>
      <c r="D463" s="125">
        <f t="shared" si="7"/>
        <v>562.08955223880594</v>
      </c>
      <c r="E463" s="103">
        <v>3766</v>
      </c>
    </row>
    <row r="464" spans="2:5">
      <c r="B464" s="149" t="s">
        <v>2123</v>
      </c>
      <c r="C464" s="147" t="s">
        <v>2275</v>
      </c>
      <c r="D464" s="125">
        <f t="shared" si="7"/>
        <v>560.44776119402979</v>
      </c>
      <c r="E464" s="103">
        <v>3755</v>
      </c>
    </row>
    <row r="465" spans="2:5">
      <c r="B465" s="149" t="s">
        <v>2276</v>
      </c>
      <c r="C465" s="147" t="s">
        <v>2277</v>
      </c>
      <c r="D465" s="125">
        <f t="shared" si="7"/>
        <v>559.70149253731347</v>
      </c>
      <c r="E465" s="103">
        <v>3750</v>
      </c>
    </row>
    <row r="466" spans="2:5">
      <c r="B466" s="149" t="s">
        <v>2278</v>
      </c>
      <c r="C466" s="147" t="s">
        <v>2279</v>
      </c>
      <c r="D466" s="125">
        <f t="shared" si="7"/>
        <v>558.95522388059703</v>
      </c>
      <c r="E466" s="103">
        <v>3745</v>
      </c>
    </row>
    <row r="467" spans="2:5">
      <c r="B467" s="149" t="s">
        <v>292</v>
      </c>
      <c r="C467" s="147" t="s">
        <v>2280</v>
      </c>
      <c r="D467" s="125">
        <f t="shared" si="7"/>
        <v>555.82089552238801</v>
      </c>
      <c r="E467" s="103">
        <v>3724</v>
      </c>
    </row>
    <row r="468" spans="2:5">
      <c r="B468" s="149" t="s">
        <v>290</v>
      </c>
      <c r="C468" s="147" t="s">
        <v>2281</v>
      </c>
      <c r="D468" s="125">
        <f t="shared" si="7"/>
        <v>554.77611940298505</v>
      </c>
      <c r="E468" s="103">
        <v>3717</v>
      </c>
    </row>
    <row r="469" spans="2:5">
      <c r="B469" s="149" t="s">
        <v>2282</v>
      </c>
      <c r="C469" s="147" t="s">
        <v>2281</v>
      </c>
      <c r="D469" s="125">
        <f t="shared" si="7"/>
        <v>554.77611940298505</v>
      </c>
      <c r="E469" s="103">
        <v>3717</v>
      </c>
    </row>
    <row r="470" spans="2:5">
      <c r="B470" s="149" t="s">
        <v>2283</v>
      </c>
      <c r="C470" s="147" t="s">
        <v>2284</v>
      </c>
      <c r="D470" s="125">
        <f t="shared" si="7"/>
        <v>554.02985074626861</v>
      </c>
      <c r="E470" s="103">
        <v>3712</v>
      </c>
    </row>
    <row r="471" spans="2:5">
      <c r="B471" s="149" t="s">
        <v>1884</v>
      </c>
      <c r="C471" s="147" t="s">
        <v>2285</v>
      </c>
      <c r="D471" s="125">
        <f t="shared" si="7"/>
        <v>553.28358208955217</v>
      </c>
      <c r="E471" s="103">
        <v>3707</v>
      </c>
    </row>
    <row r="472" spans="2:5">
      <c r="B472" s="149" t="s">
        <v>1884</v>
      </c>
      <c r="C472" s="147" t="s">
        <v>2285</v>
      </c>
      <c r="D472" s="125">
        <f t="shared" si="7"/>
        <v>553.28358208955217</v>
      </c>
      <c r="E472" s="103">
        <v>3707</v>
      </c>
    </row>
    <row r="473" spans="2:5" ht="25.5">
      <c r="B473" s="149" t="s">
        <v>294</v>
      </c>
      <c r="C473" s="147" t="s">
        <v>2286</v>
      </c>
      <c r="D473" s="125">
        <f t="shared" si="7"/>
        <v>551.94029850746267</v>
      </c>
      <c r="E473" s="103">
        <v>3698</v>
      </c>
    </row>
    <row r="474" spans="2:5">
      <c r="B474" s="149" t="s">
        <v>1836</v>
      </c>
      <c r="C474" s="147" t="s">
        <v>2287</v>
      </c>
      <c r="D474" s="125">
        <f t="shared" si="7"/>
        <v>551.3432835820895</v>
      </c>
      <c r="E474" s="103">
        <v>3694</v>
      </c>
    </row>
    <row r="475" spans="2:5">
      <c r="B475" s="149" t="s">
        <v>303</v>
      </c>
      <c r="C475" s="147" t="s">
        <v>2288</v>
      </c>
      <c r="D475" s="125">
        <f t="shared" si="7"/>
        <v>550.8955223880597</v>
      </c>
      <c r="E475" s="103">
        <v>3691</v>
      </c>
    </row>
    <row r="476" spans="2:5">
      <c r="B476" s="149" t="s">
        <v>2289</v>
      </c>
      <c r="C476" s="147" t="s">
        <v>2290</v>
      </c>
      <c r="D476" s="125">
        <f t="shared" si="7"/>
        <v>550.59701492537317</v>
      </c>
      <c r="E476" s="103">
        <v>3689</v>
      </c>
    </row>
    <row r="477" spans="2:5">
      <c r="B477" s="149" t="s">
        <v>2289</v>
      </c>
      <c r="C477" s="147" t="s">
        <v>2290</v>
      </c>
      <c r="D477" s="125">
        <f t="shared" si="7"/>
        <v>550.59701492537317</v>
      </c>
      <c r="E477" s="103">
        <v>3689</v>
      </c>
    </row>
    <row r="478" spans="2:5">
      <c r="B478" s="149" t="s">
        <v>444</v>
      </c>
      <c r="C478" s="147" t="s">
        <v>2291</v>
      </c>
      <c r="D478" s="125">
        <f t="shared" si="7"/>
        <v>549.55223880597009</v>
      </c>
      <c r="E478" s="103">
        <v>3682</v>
      </c>
    </row>
    <row r="479" spans="2:5">
      <c r="B479" s="149" t="s">
        <v>2292</v>
      </c>
      <c r="C479" s="147" t="s">
        <v>2293</v>
      </c>
      <c r="D479" s="125">
        <f t="shared" si="7"/>
        <v>547.91044776119406</v>
      </c>
      <c r="E479" s="103">
        <v>3671</v>
      </c>
    </row>
    <row r="480" spans="2:5">
      <c r="B480" s="149" t="s">
        <v>308</v>
      </c>
      <c r="C480" s="147" t="s">
        <v>2294</v>
      </c>
      <c r="D480" s="125">
        <f t="shared" si="7"/>
        <v>547.31343283582089</v>
      </c>
      <c r="E480" s="103">
        <v>3667</v>
      </c>
    </row>
    <row r="481" spans="2:5" ht="25.5">
      <c r="B481" s="149" t="s">
        <v>2295</v>
      </c>
      <c r="C481" s="147" t="s">
        <v>2296</v>
      </c>
      <c r="D481" s="125">
        <f t="shared" si="7"/>
        <v>545.67164179104475</v>
      </c>
      <c r="E481" s="103">
        <v>3656</v>
      </c>
    </row>
    <row r="482" spans="2:5">
      <c r="B482" s="149" t="s">
        <v>330</v>
      </c>
      <c r="C482" s="147" t="s">
        <v>2297</v>
      </c>
      <c r="D482" s="125">
        <f t="shared" si="7"/>
        <v>545.67164179104475</v>
      </c>
      <c r="E482" s="103">
        <v>3656</v>
      </c>
    </row>
    <row r="483" spans="2:5">
      <c r="B483" s="149" t="s">
        <v>303</v>
      </c>
      <c r="C483" s="147" t="s">
        <v>2298</v>
      </c>
      <c r="D483" s="125">
        <f t="shared" si="7"/>
        <v>543.43283582089555</v>
      </c>
      <c r="E483" s="103">
        <v>3641</v>
      </c>
    </row>
    <row r="484" spans="2:5">
      <c r="B484" s="149" t="s">
        <v>2299</v>
      </c>
      <c r="C484" s="147" t="s">
        <v>2300</v>
      </c>
      <c r="D484" s="125">
        <f t="shared" si="7"/>
        <v>542.38805970149258</v>
      </c>
      <c r="E484" s="103">
        <v>3634</v>
      </c>
    </row>
    <row r="485" spans="2:5">
      <c r="B485" s="149" t="s">
        <v>1743</v>
      </c>
      <c r="C485" s="147" t="s">
        <v>2301</v>
      </c>
      <c r="D485" s="125">
        <f t="shared" si="7"/>
        <v>542.2388059701492</v>
      </c>
      <c r="E485" s="103">
        <v>3633</v>
      </c>
    </row>
    <row r="486" spans="2:5">
      <c r="B486" s="149" t="s">
        <v>1743</v>
      </c>
      <c r="C486" s="147" t="s">
        <v>2301</v>
      </c>
      <c r="D486" s="125">
        <f t="shared" si="7"/>
        <v>542.2388059701492</v>
      </c>
      <c r="E486" s="103">
        <v>3633</v>
      </c>
    </row>
    <row r="487" spans="2:5">
      <c r="B487" s="149" t="s">
        <v>2302</v>
      </c>
      <c r="C487" s="147" t="s">
        <v>2303</v>
      </c>
      <c r="D487" s="125">
        <f t="shared" si="7"/>
        <v>539.25373134328356</v>
      </c>
      <c r="E487" s="103">
        <v>3613</v>
      </c>
    </row>
    <row r="488" spans="2:5">
      <c r="B488" s="149" t="s">
        <v>2302</v>
      </c>
      <c r="C488" s="147" t="s">
        <v>2303</v>
      </c>
      <c r="D488" s="125">
        <f t="shared" si="7"/>
        <v>539.25373134328356</v>
      </c>
      <c r="E488" s="103">
        <v>3613</v>
      </c>
    </row>
    <row r="489" spans="2:5" ht="25.5">
      <c r="B489" s="149" t="s">
        <v>2129</v>
      </c>
      <c r="C489" s="147" t="s">
        <v>2304</v>
      </c>
      <c r="D489" s="125">
        <f t="shared" si="7"/>
        <v>539.1044776119403</v>
      </c>
      <c r="E489" s="103">
        <v>3612</v>
      </c>
    </row>
    <row r="490" spans="2:5">
      <c r="B490" s="149" t="s">
        <v>2305</v>
      </c>
      <c r="C490" s="147" t="s">
        <v>2306</v>
      </c>
      <c r="D490" s="125">
        <f t="shared" si="7"/>
        <v>538.20895522388059</v>
      </c>
      <c r="E490" s="103">
        <v>3606</v>
      </c>
    </row>
    <row r="491" spans="2:5">
      <c r="B491" s="149" t="s">
        <v>2307</v>
      </c>
      <c r="C491" s="147" t="s">
        <v>2308</v>
      </c>
      <c r="D491" s="125">
        <f t="shared" si="7"/>
        <v>532.83582089552237</v>
      </c>
      <c r="E491" s="103">
        <v>3570</v>
      </c>
    </row>
    <row r="492" spans="2:5">
      <c r="B492" s="149" t="s">
        <v>2307</v>
      </c>
      <c r="C492" s="147" t="s">
        <v>2308</v>
      </c>
      <c r="D492" s="125">
        <f t="shared" si="7"/>
        <v>532.83582089552237</v>
      </c>
      <c r="E492" s="103">
        <v>3570</v>
      </c>
    </row>
    <row r="493" spans="2:5">
      <c r="B493" s="149" t="s">
        <v>2023</v>
      </c>
      <c r="C493" s="147" t="s">
        <v>2309</v>
      </c>
      <c r="D493" s="125">
        <f t="shared" si="7"/>
        <v>532.68656716417911</v>
      </c>
      <c r="E493" s="103">
        <v>3569</v>
      </c>
    </row>
    <row r="494" spans="2:5">
      <c r="B494" s="149" t="s">
        <v>463</v>
      </c>
      <c r="C494" s="147" t="s">
        <v>2310</v>
      </c>
      <c r="D494" s="125">
        <f t="shared" si="7"/>
        <v>531.3432835820895</v>
      </c>
      <c r="E494" s="103">
        <v>3560</v>
      </c>
    </row>
    <row r="495" spans="2:5">
      <c r="B495" s="149" t="s">
        <v>2311</v>
      </c>
      <c r="C495" s="147" t="s">
        <v>2312</v>
      </c>
      <c r="D495" s="125">
        <f t="shared" si="7"/>
        <v>531.19402985074623</v>
      </c>
      <c r="E495" s="103">
        <v>3559</v>
      </c>
    </row>
    <row r="496" spans="2:5">
      <c r="B496" s="149" t="s">
        <v>2313</v>
      </c>
      <c r="C496" s="147" t="s">
        <v>2314</v>
      </c>
      <c r="D496" s="125">
        <f t="shared" si="7"/>
        <v>529.85074626865674</v>
      </c>
      <c r="E496" s="103">
        <v>3550</v>
      </c>
    </row>
    <row r="497" spans="2:5">
      <c r="B497" s="149" t="s">
        <v>2313</v>
      </c>
      <c r="C497" s="147" t="s">
        <v>2314</v>
      </c>
      <c r="D497" s="125">
        <f t="shared" si="7"/>
        <v>529.85074626865674</v>
      </c>
      <c r="E497" s="103">
        <v>3550</v>
      </c>
    </row>
    <row r="498" spans="2:5">
      <c r="B498" s="149" t="s">
        <v>1571</v>
      </c>
      <c r="C498" s="147" t="s">
        <v>2315</v>
      </c>
      <c r="D498" s="125">
        <f t="shared" si="7"/>
        <v>525.67164179104475</v>
      </c>
      <c r="E498" s="103">
        <v>3522</v>
      </c>
    </row>
    <row r="499" spans="2:5">
      <c r="B499" s="149" t="s">
        <v>1571</v>
      </c>
      <c r="C499" s="147" t="s">
        <v>2315</v>
      </c>
      <c r="D499" s="125">
        <f t="shared" si="7"/>
        <v>525.67164179104475</v>
      </c>
      <c r="E499" s="103">
        <v>3522</v>
      </c>
    </row>
    <row r="500" spans="2:5">
      <c r="B500" s="149" t="s">
        <v>1836</v>
      </c>
      <c r="C500" s="147" t="s">
        <v>2316</v>
      </c>
      <c r="D500" s="125">
        <f t="shared" si="7"/>
        <v>523.88059701492534</v>
      </c>
      <c r="E500" s="103">
        <v>3510</v>
      </c>
    </row>
    <row r="501" spans="2:5">
      <c r="B501" s="149" t="s">
        <v>2317</v>
      </c>
      <c r="C501" s="147" t="s">
        <v>2318</v>
      </c>
      <c r="D501" s="125">
        <f t="shared" si="7"/>
        <v>522.08955223880594</v>
      </c>
      <c r="E501" s="103">
        <v>3498</v>
      </c>
    </row>
    <row r="502" spans="2:5">
      <c r="B502" s="149" t="s">
        <v>2317</v>
      </c>
      <c r="C502" s="147" t="s">
        <v>2318</v>
      </c>
      <c r="D502" s="125">
        <f t="shared" si="7"/>
        <v>522.08955223880594</v>
      </c>
      <c r="E502" s="103">
        <v>3498</v>
      </c>
    </row>
    <row r="503" spans="2:5">
      <c r="B503" s="149" t="s">
        <v>1534</v>
      </c>
      <c r="C503" s="147" t="s">
        <v>2319</v>
      </c>
      <c r="D503" s="125">
        <f t="shared" si="7"/>
        <v>518.35820895522386</v>
      </c>
      <c r="E503" s="103">
        <v>3473</v>
      </c>
    </row>
    <row r="504" spans="2:5">
      <c r="B504" s="149" t="s">
        <v>1979</v>
      </c>
      <c r="C504" s="147" t="s">
        <v>2320</v>
      </c>
      <c r="D504" s="125">
        <f t="shared" si="7"/>
        <v>518.05970149253733</v>
      </c>
      <c r="E504" s="103">
        <v>3471</v>
      </c>
    </row>
    <row r="505" spans="2:5">
      <c r="B505" s="149" t="s">
        <v>1979</v>
      </c>
      <c r="C505" s="147" t="s">
        <v>2320</v>
      </c>
      <c r="D505" s="125">
        <f t="shared" si="7"/>
        <v>518.05970149253733</v>
      </c>
      <c r="E505" s="103">
        <v>3471</v>
      </c>
    </row>
    <row r="506" spans="2:5">
      <c r="B506" s="149" t="s">
        <v>343</v>
      </c>
      <c r="C506" s="147" t="s">
        <v>2321</v>
      </c>
      <c r="D506" s="125">
        <f t="shared" si="7"/>
        <v>515.97014925373128</v>
      </c>
      <c r="E506" s="103">
        <v>3457</v>
      </c>
    </row>
    <row r="507" spans="2:5">
      <c r="B507" s="149" t="s">
        <v>343</v>
      </c>
      <c r="C507" s="147" t="s">
        <v>2321</v>
      </c>
      <c r="D507" s="125">
        <f t="shared" si="7"/>
        <v>515.97014925373128</v>
      </c>
      <c r="E507" s="103">
        <v>3457</v>
      </c>
    </row>
    <row r="508" spans="2:5">
      <c r="B508" s="149" t="s">
        <v>2322</v>
      </c>
      <c r="C508" s="147" t="s">
        <v>2323</v>
      </c>
      <c r="D508" s="125">
        <f t="shared" si="7"/>
        <v>515.37313432835822</v>
      </c>
      <c r="E508" s="103">
        <v>3453</v>
      </c>
    </row>
    <row r="509" spans="2:5">
      <c r="B509" s="149" t="s">
        <v>2322</v>
      </c>
      <c r="C509" s="147" t="s">
        <v>2323</v>
      </c>
      <c r="D509" s="125">
        <f t="shared" si="7"/>
        <v>515.37313432835822</v>
      </c>
      <c r="E509" s="103">
        <v>3453</v>
      </c>
    </row>
    <row r="510" spans="2:5">
      <c r="B510" s="149" t="s">
        <v>1912</v>
      </c>
      <c r="C510" s="147" t="s">
        <v>2324</v>
      </c>
      <c r="D510" s="125">
        <f t="shared" si="7"/>
        <v>515.07462686567158</v>
      </c>
      <c r="E510" s="103">
        <v>3451</v>
      </c>
    </row>
    <row r="511" spans="2:5">
      <c r="B511" s="149" t="s">
        <v>2325</v>
      </c>
      <c r="C511" s="147" t="s">
        <v>2326</v>
      </c>
      <c r="D511" s="125">
        <f t="shared" si="7"/>
        <v>513.58208955223881</v>
      </c>
      <c r="E511" s="103">
        <v>3441</v>
      </c>
    </row>
    <row r="512" spans="2:5">
      <c r="B512" s="149" t="s">
        <v>1999</v>
      </c>
      <c r="C512" s="147" t="s">
        <v>2327</v>
      </c>
      <c r="D512" s="125">
        <f t="shared" si="7"/>
        <v>512.2388059701492</v>
      </c>
      <c r="E512" s="103">
        <v>3432</v>
      </c>
    </row>
    <row r="513" spans="2:5">
      <c r="B513" s="149" t="s">
        <v>1811</v>
      </c>
      <c r="C513" s="147" t="s">
        <v>2328</v>
      </c>
      <c r="D513" s="125">
        <f t="shared" si="7"/>
        <v>511.64179104477608</v>
      </c>
      <c r="E513" s="103">
        <v>3428</v>
      </c>
    </row>
    <row r="514" spans="2:5">
      <c r="B514" s="149" t="s">
        <v>2329</v>
      </c>
      <c r="C514" s="147" t="s">
        <v>2330</v>
      </c>
      <c r="D514" s="125">
        <f t="shared" si="7"/>
        <v>510.8955223880597</v>
      </c>
      <c r="E514" s="103">
        <v>3423</v>
      </c>
    </row>
    <row r="515" spans="2:5">
      <c r="B515" s="149" t="s">
        <v>2331</v>
      </c>
      <c r="C515" s="147" t="s">
        <v>2330</v>
      </c>
      <c r="D515" s="125">
        <f t="shared" si="7"/>
        <v>510.8955223880597</v>
      </c>
      <c r="E515" s="103">
        <v>3423</v>
      </c>
    </row>
    <row r="516" spans="2:5">
      <c r="B516" s="149" t="s">
        <v>2332</v>
      </c>
      <c r="C516" s="147" t="s">
        <v>2333</v>
      </c>
      <c r="D516" s="125">
        <f t="shared" si="7"/>
        <v>508.65671641791045</v>
      </c>
      <c r="E516" s="103">
        <v>3408</v>
      </c>
    </row>
    <row r="517" spans="2:5">
      <c r="B517" s="149" t="s">
        <v>2334</v>
      </c>
      <c r="C517" s="147" t="s">
        <v>2335</v>
      </c>
      <c r="D517" s="125">
        <f t="shared" ref="D517:D580" si="8">E517/6.7</f>
        <v>507.61194029850748</v>
      </c>
      <c r="E517" s="103">
        <v>3401</v>
      </c>
    </row>
    <row r="518" spans="2:5">
      <c r="B518" s="149" t="s">
        <v>2334</v>
      </c>
      <c r="C518" s="147" t="s">
        <v>2335</v>
      </c>
      <c r="D518" s="125">
        <f t="shared" si="8"/>
        <v>507.61194029850748</v>
      </c>
      <c r="E518" s="103">
        <v>3401</v>
      </c>
    </row>
    <row r="519" spans="2:5">
      <c r="B519" s="149" t="s">
        <v>289</v>
      </c>
      <c r="C519" s="147" t="s">
        <v>2336</v>
      </c>
      <c r="D519" s="125">
        <f t="shared" si="8"/>
        <v>503.13432835820896</v>
      </c>
      <c r="E519" s="103">
        <v>3371</v>
      </c>
    </row>
    <row r="520" spans="2:5">
      <c r="B520" s="149" t="s">
        <v>2252</v>
      </c>
      <c r="C520" s="147" t="s">
        <v>2337</v>
      </c>
      <c r="D520" s="125">
        <f t="shared" si="8"/>
        <v>501.94029850746267</v>
      </c>
      <c r="E520" s="103">
        <v>3363</v>
      </c>
    </row>
    <row r="521" spans="2:5">
      <c r="B521" s="149" t="s">
        <v>2338</v>
      </c>
      <c r="C521" s="147" t="s">
        <v>2337</v>
      </c>
      <c r="D521" s="125">
        <f t="shared" si="8"/>
        <v>501.94029850746267</v>
      </c>
      <c r="E521" s="103">
        <v>3363</v>
      </c>
    </row>
    <row r="522" spans="2:5">
      <c r="B522" s="149" t="s">
        <v>2339</v>
      </c>
      <c r="C522" s="147" t="s">
        <v>2340</v>
      </c>
      <c r="D522" s="125">
        <f t="shared" si="8"/>
        <v>500.44776119402985</v>
      </c>
      <c r="E522" s="103">
        <v>3353</v>
      </c>
    </row>
    <row r="523" spans="2:5">
      <c r="B523" s="149" t="s">
        <v>1593</v>
      </c>
      <c r="C523" s="147" t="s">
        <v>2341</v>
      </c>
      <c r="D523" s="125">
        <f t="shared" si="8"/>
        <v>499.85074626865668</v>
      </c>
      <c r="E523" s="103">
        <v>3349</v>
      </c>
    </row>
    <row r="524" spans="2:5">
      <c r="B524" s="149" t="s">
        <v>2342</v>
      </c>
      <c r="C524" s="147" t="s">
        <v>2343</v>
      </c>
      <c r="D524" s="125">
        <f t="shared" si="8"/>
        <v>499.40298507462683</v>
      </c>
      <c r="E524" s="103">
        <v>3346</v>
      </c>
    </row>
    <row r="525" spans="2:5">
      <c r="B525" s="149" t="s">
        <v>354</v>
      </c>
      <c r="C525" s="147" t="s">
        <v>2344</v>
      </c>
      <c r="D525" s="125">
        <f t="shared" si="8"/>
        <v>496.71641791044777</v>
      </c>
      <c r="E525" s="103">
        <v>3328</v>
      </c>
    </row>
    <row r="526" spans="2:5">
      <c r="B526" s="149" t="s">
        <v>297</v>
      </c>
      <c r="C526" s="147" t="s">
        <v>2345</v>
      </c>
      <c r="D526" s="125">
        <f t="shared" si="8"/>
        <v>496.56716417910445</v>
      </c>
      <c r="E526" s="103">
        <v>3327</v>
      </c>
    </row>
    <row r="527" spans="2:5">
      <c r="B527" s="149" t="s">
        <v>297</v>
      </c>
      <c r="C527" s="147" t="s">
        <v>2345</v>
      </c>
      <c r="D527" s="125">
        <f t="shared" si="8"/>
        <v>496.56716417910445</v>
      </c>
      <c r="E527" s="103">
        <v>3327</v>
      </c>
    </row>
    <row r="528" spans="2:5">
      <c r="B528" s="149" t="s">
        <v>471</v>
      </c>
      <c r="C528" s="147" t="s">
        <v>2346</v>
      </c>
      <c r="D528" s="125">
        <f t="shared" si="8"/>
        <v>495.97014925373134</v>
      </c>
      <c r="E528" s="103">
        <v>3323</v>
      </c>
    </row>
    <row r="529" spans="2:5">
      <c r="B529" s="149" t="s">
        <v>1843</v>
      </c>
      <c r="C529" s="147" t="s">
        <v>2347</v>
      </c>
      <c r="D529" s="125">
        <f t="shared" si="8"/>
        <v>495.67164179104475</v>
      </c>
      <c r="E529" s="103">
        <v>3321</v>
      </c>
    </row>
    <row r="530" spans="2:5">
      <c r="B530" s="149" t="s">
        <v>2348</v>
      </c>
      <c r="C530" s="147" t="s">
        <v>2347</v>
      </c>
      <c r="D530" s="125">
        <f t="shared" si="8"/>
        <v>495.67164179104475</v>
      </c>
      <c r="E530" s="103">
        <v>3321</v>
      </c>
    </row>
    <row r="531" spans="2:5">
      <c r="B531" s="149" t="s">
        <v>2349</v>
      </c>
      <c r="C531" s="147" t="s">
        <v>2350</v>
      </c>
      <c r="D531" s="125">
        <f t="shared" si="8"/>
        <v>490.74626865671638</v>
      </c>
      <c r="E531" s="103">
        <v>3288</v>
      </c>
    </row>
    <row r="532" spans="2:5">
      <c r="B532" s="149" t="s">
        <v>2351</v>
      </c>
      <c r="C532" s="147" t="s">
        <v>2352</v>
      </c>
      <c r="D532" s="125">
        <f t="shared" si="8"/>
        <v>490.59701492537312</v>
      </c>
      <c r="E532" s="103">
        <v>3287</v>
      </c>
    </row>
    <row r="533" spans="2:5">
      <c r="B533" s="149" t="s">
        <v>2351</v>
      </c>
      <c r="C533" s="147" t="s">
        <v>2352</v>
      </c>
      <c r="D533" s="125">
        <f t="shared" si="8"/>
        <v>490.59701492537312</v>
      </c>
      <c r="E533" s="103">
        <v>3287</v>
      </c>
    </row>
    <row r="534" spans="2:5">
      <c r="B534" s="149" t="s">
        <v>303</v>
      </c>
      <c r="C534" s="147" t="s">
        <v>2353</v>
      </c>
      <c r="D534" s="125">
        <f t="shared" si="8"/>
        <v>490.44776119402985</v>
      </c>
      <c r="E534" s="103">
        <v>3286</v>
      </c>
    </row>
    <row r="535" spans="2:5">
      <c r="B535" s="149" t="s">
        <v>2354</v>
      </c>
      <c r="C535" s="147" t="s">
        <v>2355</v>
      </c>
      <c r="D535" s="125">
        <f t="shared" si="8"/>
        <v>490.14925373134326</v>
      </c>
      <c r="E535" s="103">
        <v>3284</v>
      </c>
    </row>
    <row r="536" spans="2:5">
      <c r="B536" s="149" t="s">
        <v>2354</v>
      </c>
      <c r="C536" s="147" t="s">
        <v>2355</v>
      </c>
      <c r="D536" s="125">
        <f t="shared" si="8"/>
        <v>490.14925373134326</v>
      </c>
      <c r="E536" s="103">
        <v>3284</v>
      </c>
    </row>
    <row r="537" spans="2:5">
      <c r="B537" s="149" t="s">
        <v>2175</v>
      </c>
      <c r="C537" s="147" t="s">
        <v>2356</v>
      </c>
      <c r="D537" s="125">
        <f t="shared" si="8"/>
        <v>487.76119402985074</v>
      </c>
      <c r="E537" s="103">
        <v>3268</v>
      </c>
    </row>
    <row r="538" spans="2:5">
      <c r="B538" s="149" t="s">
        <v>297</v>
      </c>
      <c r="C538" s="147" t="s">
        <v>2357</v>
      </c>
      <c r="D538" s="125">
        <f t="shared" si="8"/>
        <v>487.16417910447763</v>
      </c>
      <c r="E538" s="103">
        <v>3264</v>
      </c>
    </row>
    <row r="539" spans="2:5">
      <c r="B539" s="149" t="s">
        <v>2358</v>
      </c>
      <c r="C539" s="147" t="s">
        <v>2359</v>
      </c>
      <c r="D539" s="125">
        <f t="shared" si="8"/>
        <v>487.0149253731343</v>
      </c>
      <c r="E539" s="103">
        <v>3263</v>
      </c>
    </row>
    <row r="540" spans="2:5">
      <c r="B540" s="149" t="s">
        <v>294</v>
      </c>
      <c r="C540" s="147" t="s">
        <v>2360</v>
      </c>
      <c r="D540" s="125">
        <f t="shared" si="8"/>
        <v>483.13432835820896</v>
      </c>
      <c r="E540" s="103">
        <v>3237</v>
      </c>
    </row>
    <row r="541" spans="2:5">
      <c r="B541" s="149" t="s">
        <v>294</v>
      </c>
      <c r="C541" s="147" t="s">
        <v>2360</v>
      </c>
      <c r="D541" s="125">
        <f t="shared" si="8"/>
        <v>483.13432835820896</v>
      </c>
      <c r="E541" s="103">
        <v>3237</v>
      </c>
    </row>
    <row r="542" spans="2:5">
      <c r="B542" s="149" t="s">
        <v>1537</v>
      </c>
      <c r="C542" s="147" t="s">
        <v>2361</v>
      </c>
      <c r="D542" s="125">
        <f t="shared" si="8"/>
        <v>482.68656716417911</v>
      </c>
      <c r="E542" s="103">
        <v>3234</v>
      </c>
    </row>
    <row r="543" spans="2:5">
      <c r="B543" s="149" t="s">
        <v>2362</v>
      </c>
      <c r="C543" s="147" t="s">
        <v>2363</v>
      </c>
      <c r="D543" s="125">
        <f t="shared" si="8"/>
        <v>481.94029850746267</v>
      </c>
      <c r="E543" s="103">
        <v>3229</v>
      </c>
    </row>
    <row r="544" spans="2:5">
      <c r="B544" s="149" t="s">
        <v>2093</v>
      </c>
      <c r="C544" s="147" t="s">
        <v>2364</v>
      </c>
      <c r="D544" s="125">
        <f t="shared" si="8"/>
        <v>481.19402985074623</v>
      </c>
      <c r="E544" s="103">
        <v>3224</v>
      </c>
    </row>
    <row r="545" spans="2:5">
      <c r="B545" s="149" t="s">
        <v>2365</v>
      </c>
      <c r="C545" s="147" t="s">
        <v>2366</v>
      </c>
      <c r="D545" s="125">
        <f t="shared" si="8"/>
        <v>479.55223880597015</v>
      </c>
      <c r="E545" s="103">
        <v>3213</v>
      </c>
    </row>
    <row r="546" spans="2:5">
      <c r="B546" s="149" t="s">
        <v>2254</v>
      </c>
      <c r="C546" s="147" t="s">
        <v>2367</v>
      </c>
      <c r="D546" s="125">
        <f t="shared" si="8"/>
        <v>477.31343283582089</v>
      </c>
      <c r="E546" s="103">
        <v>3198</v>
      </c>
    </row>
    <row r="547" spans="2:5">
      <c r="B547" s="149" t="s">
        <v>2368</v>
      </c>
      <c r="C547" s="147" t="s">
        <v>2369</v>
      </c>
      <c r="D547" s="125">
        <f t="shared" si="8"/>
        <v>476.86567164179104</v>
      </c>
      <c r="E547" s="103">
        <v>3195</v>
      </c>
    </row>
    <row r="548" spans="2:5" ht="25.5">
      <c r="B548" s="149" t="s">
        <v>1843</v>
      </c>
      <c r="C548" s="147" t="s">
        <v>2370</v>
      </c>
      <c r="D548" s="125">
        <f t="shared" si="8"/>
        <v>475.97014925373134</v>
      </c>
      <c r="E548" s="103">
        <v>3189</v>
      </c>
    </row>
    <row r="549" spans="2:5" ht="25.5">
      <c r="B549" s="149" t="s">
        <v>2348</v>
      </c>
      <c r="C549" s="147" t="s">
        <v>2370</v>
      </c>
      <c r="D549" s="125">
        <f t="shared" si="8"/>
        <v>475.97014925373134</v>
      </c>
      <c r="E549" s="103">
        <v>3189</v>
      </c>
    </row>
    <row r="550" spans="2:5" ht="25.5">
      <c r="B550" s="149" t="s">
        <v>2371</v>
      </c>
      <c r="C550" s="147" t="s">
        <v>2372</v>
      </c>
      <c r="D550" s="125">
        <f t="shared" si="8"/>
        <v>475.07462686567163</v>
      </c>
      <c r="E550" s="103">
        <v>3183</v>
      </c>
    </row>
    <row r="551" spans="2:5" ht="25.5">
      <c r="B551" s="149" t="s">
        <v>2371</v>
      </c>
      <c r="C551" s="147" t="s">
        <v>2372</v>
      </c>
      <c r="D551" s="125">
        <f t="shared" si="8"/>
        <v>475.07462686567163</v>
      </c>
      <c r="E551" s="103">
        <v>3183</v>
      </c>
    </row>
    <row r="552" spans="2:5">
      <c r="B552" s="149" t="s">
        <v>438</v>
      </c>
      <c r="C552" s="147" t="s">
        <v>2373</v>
      </c>
      <c r="D552" s="125">
        <f t="shared" si="8"/>
        <v>474.47761194029852</v>
      </c>
      <c r="E552" s="103">
        <v>3179</v>
      </c>
    </row>
    <row r="553" spans="2:5">
      <c r="B553" s="149" t="s">
        <v>438</v>
      </c>
      <c r="C553" s="147" t="s">
        <v>2373</v>
      </c>
      <c r="D553" s="125">
        <f t="shared" si="8"/>
        <v>474.47761194029852</v>
      </c>
      <c r="E553" s="103">
        <v>3179</v>
      </c>
    </row>
    <row r="554" spans="2:5">
      <c r="B554" s="149" t="s">
        <v>2374</v>
      </c>
      <c r="C554" s="147" t="s">
        <v>2375</v>
      </c>
      <c r="D554" s="125">
        <f t="shared" si="8"/>
        <v>474.17910447761193</v>
      </c>
      <c r="E554" s="103">
        <v>3177</v>
      </c>
    </row>
    <row r="555" spans="2:5">
      <c r="B555" s="149" t="s">
        <v>438</v>
      </c>
      <c r="C555" s="147" t="s">
        <v>2376</v>
      </c>
      <c r="D555" s="125">
        <f t="shared" si="8"/>
        <v>472.68656716417911</v>
      </c>
      <c r="E555" s="103">
        <v>3167</v>
      </c>
    </row>
    <row r="556" spans="2:5">
      <c r="B556" s="149" t="s">
        <v>2377</v>
      </c>
      <c r="C556" s="147" t="s">
        <v>2378</v>
      </c>
      <c r="D556" s="125">
        <f t="shared" si="8"/>
        <v>470.74626865671638</v>
      </c>
      <c r="E556" s="103">
        <v>3154</v>
      </c>
    </row>
    <row r="557" spans="2:5">
      <c r="B557" s="149" t="s">
        <v>2377</v>
      </c>
      <c r="C557" s="147" t="s">
        <v>2378</v>
      </c>
      <c r="D557" s="125">
        <f t="shared" si="8"/>
        <v>470.74626865671638</v>
      </c>
      <c r="E557" s="103">
        <v>3154</v>
      </c>
    </row>
    <row r="558" spans="2:5">
      <c r="B558" s="149" t="s">
        <v>2379</v>
      </c>
      <c r="C558" s="147" t="s">
        <v>2380</v>
      </c>
      <c r="D558" s="125">
        <f t="shared" si="8"/>
        <v>470.14925373134326</v>
      </c>
      <c r="E558" s="103">
        <v>3150</v>
      </c>
    </row>
    <row r="559" spans="2:5">
      <c r="B559" s="149" t="s">
        <v>1871</v>
      </c>
      <c r="C559" s="147" t="s">
        <v>2381</v>
      </c>
      <c r="D559" s="125">
        <f t="shared" si="8"/>
        <v>467.91044776119401</v>
      </c>
      <c r="E559" s="103">
        <v>3135</v>
      </c>
    </row>
    <row r="560" spans="2:5" ht="25.5">
      <c r="B560" s="149" t="s">
        <v>294</v>
      </c>
      <c r="C560" s="147" t="s">
        <v>2382</v>
      </c>
      <c r="D560" s="125">
        <f t="shared" si="8"/>
        <v>465.82089552238807</v>
      </c>
      <c r="E560" s="103">
        <v>3121</v>
      </c>
    </row>
    <row r="561" spans="2:5">
      <c r="B561" s="149" t="s">
        <v>299</v>
      </c>
      <c r="C561" s="147" t="s">
        <v>2383</v>
      </c>
      <c r="D561" s="125">
        <f t="shared" si="8"/>
        <v>464.32835820895519</v>
      </c>
      <c r="E561" s="103">
        <v>3111</v>
      </c>
    </row>
    <row r="562" spans="2:5">
      <c r="B562" s="149" t="s">
        <v>2384</v>
      </c>
      <c r="C562" s="147" t="s">
        <v>2385</v>
      </c>
      <c r="D562" s="125">
        <f t="shared" si="8"/>
        <v>463.88059701492534</v>
      </c>
      <c r="E562" s="103">
        <v>3108</v>
      </c>
    </row>
    <row r="563" spans="2:5">
      <c r="B563" s="149" t="s">
        <v>2190</v>
      </c>
      <c r="C563" s="147" t="s">
        <v>2386</v>
      </c>
      <c r="D563" s="125">
        <f t="shared" si="8"/>
        <v>463.73134328358208</v>
      </c>
      <c r="E563" s="103">
        <v>3107</v>
      </c>
    </row>
    <row r="564" spans="2:5">
      <c r="B564" s="149" t="s">
        <v>2190</v>
      </c>
      <c r="C564" s="147" t="s">
        <v>2386</v>
      </c>
      <c r="D564" s="125">
        <f t="shared" si="8"/>
        <v>463.73134328358208</v>
      </c>
      <c r="E564" s="103">
        <v>3107</v>
      </c>
    </row>
    <row r="565" spans="2:5">
      <c r="B565" s="149" t="s">
        <v>2317</v>
      </c>
      <c r="C565" s="147" t="s">
        <v>2387</v>
      </c>
      <c r="D565" s="125">
        <f t="shared" si="8"/>
        <v>463.58208955223881</v>
      </c>
      <c r="E565" s="103">
        <v>3106</v>
      </c>
    </row>
    <row r="566" spans="2:5">
      <c r="B566" s="149" t="s">
        <v>2388</v>
      </c>
      <c r="C566" s="147" t="s">
        <v>2389</v>
      </c>
      <c r="D566" s="125">
        <f t="shared" si="8"/>
        <v>462.08955223880594</v>
      </c>
      <c r="E566" s="103">
        <v>3096</v>
      </c>
    </row>
    <row r="567" spans="2:5">
      <c r="B567" s="149" t="s">
        <v>2390</v>
      </c>
      <c r="C567" s="147" t="s">
        <v>2391</v>
      </c>
      <c r="D567" s="125">
        <f t="shared" si="8"/>
        <v>459.70149253731341</v>
      </c>
      <c r="E567" s="103">
        <v>3080</v>
      </c>
    </row>
    <row r="568" spans="2:5">
      <c r="B568" s="149" t="s">
        <v>286</v>
      </c>
      <c r="C568" s="147" t="s">
        <v>2392</v>
      </c>
      <c r="D568" s="125">
        <f t="shared" si="8"/>
        <v>459.55223880597015</v>
      </c>
      <c r="E568" s="103">
        <v>3079</v>
      </c>
    </row>
    <row r="569" spans="2:5" ht="25.5">
      <c r="B569" s="149" t="s">
        <v>2393</v>
      </c>
      <c r="C569" s="147" t="s">
        <v>2394</v>
      </c>
      <c r="D569" s="125">
        <f t="shared" si="8"/>
        <v>458.95522388059698</v>
      </c>
      <c r="E569" s="103">
        <v>3075</v>
      </c>
    </row>
    <row r="570" spans="2:5" ht="25.5">
      <c r="B570" s="149" t="s">
        <v>2393</v>
      </c>
      <c r="C570" s="147" t="s">
        <v>2394</v>
      </c>
      <c r="D570" s="125">
        <f t="shared" si="8"/>
        <v>458.95522388059698</v>
      </c>
      <c r="E570" s="103">
        <v>3075</v>
      </c>
    </row>
    <row r="571" spans="2:5">
      <c r="B571" s="149" t="s">
        <v>296</v>
      </c>
      <c r="C571" s="147" t="s">
        <v>2395</v>
      </c>
      <c r="D571" s="125">
        <f t="shared" si="8"/>
        <v>457.61194029850748</v>
      </c>
      <c r="E571" s="103">
        <v>3066</v>
      </c>
    </row>
    <row r="572" spans="2:5">
      <c r="B572" s="149" t="s">
        <v>304</v>
      </c>
      <c r="C572" s="147" t="s">
        <v>2396</v>
      </c>
      <c r="D572" s="125">
        <f t="shared" si="8"/>
        <v>456.26865671641792</v>
      </c>
      <c r="E572" s="103">
        <v>3057</v>
      </c>
    </row>
    <row r="573" spans="2:5">
      <c r="B573" s="149" t="s">
        <v>304</v>
      </c>
      <c r="C573" s="147" t="s">
        <v>2396</v>
      </c>
      <c r="D573" s="125">
        <f t="shared" si="8"/>
        <v>456.26865671641792</v>
      </c>
      <c r="E573" s="103">
        <v>3057</v>
      </c>
    </row>
    <row r="574" spans="2:5" ht="25.5">
      <c r="B574" s="149" t="s">
        <v>1989</v>
      </c>
      <c r="C574" s="147" t="s">
        <v>2397</v>
      </c>
      <c r="D574" s="125">
        <f t="shared" si="8"/>
        <v>454.02985074626866</v>
      </c>
      <c r="E574" s="103">
        <v>3042</v>
      </c>
    </row>
    <row r="575" spans="2:5">
      <c r="B575" s="149" t="s">
        <v>2148</v>
      </c>
      <c r="C575" s="147" t="s">
        <v>2398</v>
      </c>
      <c r="D575" s="125">
        <f t="shared" si="8"/>
        <v>451.64179104477608</v>
      </c>
      <c r="E575" s="103">
        <v>3026</v>
      </c>
    </row>
    <row r="576" spans="2:5">
      <c r="B576" s="149" t="s">
        <v>2148</v>
      </c>
      <c r="C576" s="147" t="s">
        <v>2398</v>
      </c>
      <c r="D576" s="125">
        <f t="shared" si="8"/>
        <v>451.64179104477608</v>
      </c>
      <c r="E576" s="103">
        <v>3026</v>
      </c>
    </row>
    <row r="577" spans="2:5">
      <c r="B577" s="149" t="s">
        <v>302</v>
      </c>
      <c r="C577" s="147" t="s">
        <v>2399</v>
      </c>
      <c r="D577" s="125">
        <f t="shared" si="8"/>
        <v>451.49253731343282</v>
      </c>
      <c r="E577" s="103">
        <v>3025</v>
      </c>
    </row>
    <row r="578" spans="2:5">
      <c r="B578" s="149" t="s">
        <v>303</v>
      </c>
      <c r="C578" s="147" t="s">
        <v>2400</v>
      </c>
      <c r="D578" s="125">
        <f t="shared" si="8"/>
        <v>449.1044776119403</v>
      </c>
      <c r="E578" s="103">
        <v>3009</v>
      </c>
    </row>
    <row r="579" spans="2:5">
      <c r="B579" s="149" t="s">
        <v>2401</v>
      </c>
      <c r="C579" s="147" t="s">
        <v>2402</v>
      </c>
      <c r="D579" s="125">
        <f t="shared" si="8"/>
        <v>448.35820895522386</v>
      </c>
      <c r="E579" s="103">
        <v>3004</v>
      </c>
    </row>
    <row r="580" spans="2:5">
      <c r="B580" s="149" t="s">
        <v>2374</v>
      </c>
      <c r="C580" s="147" t="s">
        <v>2403</v>
      </c>
      <c r="D580" s="125">
        <f t="shared" si="8"/>
        <v>447.91044776119401</v>
      </c>
      <c r="E580" s="103">
        <v>3001</v>
      </c>
    </row>
    <row r="581" spans="2:5">
      <c r="B581" s="149" t="s">
        <v>2374</v>
      </c>
      <c r="C581" s="147" t="s">
        <v>2403</v>
      </c>
      <c r="D581" s="125">
        <f t="shared" ref="D581:D644" si="9">E581/6.7</f>
        <v>447.91044776119401</v>
      </c>
      <c r="E581" s="103">
        <v>3001</v>
      </c>
    </row>
    <row r="582" spans="2:5">
      <c r="B582" s="149" t="s">
        <v>463</v>
      </c>
      <c r="C582" s="147" t="s">
        <v>2404</v>
      </c>
      <c r="D582" s="125">
        <f t="shared" si="9"/>
        <v>446.41791044776119</v>
      </c>
      <c r="E582" s="103">
        <v>2991</v>
      </c>
    </row>
    <row r="583" spans="2:5">
      <c r="B583" s="149" t="s">
        <v>2405</v>
      </c>
      <c r="C583" s="147" t="s">
        <v>2406</v>
      </c>
      <c r="D583" s="125">
        <f t="shared" si="9"/>
        <v>445.97014925373134</v>
      </c>
      <c r="E583" s="103">
        <v>2988</v>
      </c>
    </row>
    <row r="584" spans="2:5">
      <c r="B584" s="149" t="s">
        <v>2405</v>
      </c>
      <c r="C584" s="147" t="s">
        <v>2406</v>
      </c>
      <c r="D584" s="125">
        <f t="shared" si="9"/>
        <v>445.97014925373134</v>
      </c>
      <c r="E584" s="103">
        <v>2988</v>
      </c>
    </row>
    <row r="585" spans="2:5" ht="25.5">
      <c r="B585" s="149" t="s">
        <v>2113</v>
      </c>
      <c r="C585" s="147" t="s">
        <v>2407</v>
      </c>
      <c r="D585" s="125">
        <f t="shared" si="9"/>
        <v>444.77611940298505</v>
      </c>
      <c r="E585" s="103">
        <v>2980</v>
      </c>
    </row>
    <row r="586" spans="2:5">
      <c r="B586" s="149" t="s">
        <v>2408</v>
      </c>
      <c r="C586" s="147" t="s">
        <v>2409</v>
      </c>
      <c r="D586" s="125">
        <f t="shared" si="9"/>
        <v>441.49253731343282</v>
      </c>
      <c r="E586" s="103">
        <v>2958</v>
      </c>
    </row>
    <row r="587" spans="2:5">
      <c r="B587" s="149" t="s">
        <v>1593</v>
      </c>
      <c r="C587" s="147" t="s">
        <v>2410</v>
      </c>
      <c r="D587" s="125">
        <f t="shared" si="9"/>
        <v>441.19402985074623</v>
      </c>
      <c r="E587" s="103">
        <v>2956</v>
      </c>
    </row>
    <row r="588" spans="2:5">
      <c r="B588" s="149" t="s">
        <v>2371</v>
      </c>
      <c r="C588" s="147" t="s">
        <v>2411</v>
      </c>
      <c r="D588" s="125">
        <f t="shared" si="9"/>
        <v>440.44776119402985</v>
      </c>
      <c r="E588" s="103">
        <v>2951</v>
      </c>
    </row>
    <row r="589" spans="2:5">
      <c r="B589" s="149" t="s">
        <v>2371</v>
      </c>
      <c r="C589" s="147" t="s">
        <v>2411</v>
      </c>
      <c r="D589" s="125">
        <f t="shared" si="9"/>
        <v>440.44776119402985</v>
      </c>
      <c r="E589" s="103">
        <v>2951</v>
      </c>
    </row>
    <row r="590" spans="2:5" ht="25.5">
      <c r="B590" s="149" t="s">
        <v>338</v>
      </c>
      <c r="C590" s="147" t="s">
        <v>2412</v>
      </c>
      <c r="D590" s="125">
        <f t="shared" si="9"/>
        <v>437.16417910447763</v>
      </c>
      <c r="E590" s="103">
        <v>2929</v>
      </c>
    </row>
    <row r="591" spans="2:5" ht="25.5">
      <c r="B591" s="149" t="s">
        <v>338</v>
      </c>
      <c r="C591" s="147" t="s">
        <v>2412</v>
      </c>
      <c r="D591" s="125">
        <f t="shared" si="9"/>
        <v>437.16417910447763</v>
      </c>
      <c r="E591" s="103">
        <v>2929</v>
      </c>
    </row>
    <row r="592" spans="2:5">
      <c r="B592" s="149" t="s">
        <v>2413</v>
      </c>
      <c r="C592" s="147" t="s">
        <v>2414</v>
      </c>
      <c r="D592" s="125">
        <f t="shared" si="9"/>
        <v>435.52238805970148</v>
      </c>
      <c r="E592" s="103">
        <v>2918</v>
      </c>
    </row>
    <row r="593" spans="2:5">
      <c r="B593" s="149" t="s">
        <v>1895</v>
      </c>
      <c r="C593" s="147" t="s">
        <v>2415</v>
      </c>
      <c r="D593" s="125">
        <f t="shared" si="9"/>
        <v>435.37313432835822</v>
      </c>
      <c r="E593" s="103">
        <v>2917</v>
      </c>
    </row>
    <row r="594" spans="2:5">
      <c r="B594" s="149" t="s">
        <v>2379</v>
      </c>
      <c r="C594" s="147" t="s">
        <v>2416</v>
      </c>
      <c r="D594" s="125">
        <f t="shared" si="9"/>
        <v>434.92537313432837</v>
      </c>
      <c r="E594" s="103">
        <v>2914</v>
      </c>
    </row>
    <row r="595" spans="2:5">
      <c r="B595" s="149" t="s">
        <v>2417</v>
      </c>
      <c r="C595" s="147" t="s">
        <v>2418</v>
      </c>
      <c r="D595" s="125">
        <f t="shared" si="9"/>
        <v>434.62686567164178</v>
      </c>
      <c r="E595" s="103">
        <v>2912</v>
      </c>
    </row>
    <row r="596" spans="2:5">
      <c r="B596" s="149" t="s">
        <v>284</v>
      </c>
      <c r="C596" s="147" t="s">
        <v>2419</v>
      </c>
      <c r="D596" s="125">
        <f t="shared" si="9"/>
        <v>432.83582089552237</v>
      </c>
      <c r="E596" s="103">
        <v>2900</v>
      </c>
    </row>
    <row r="597" spans="2:5">
      <c r="B597" s="149" t="s">
        <v>284</v>
      </c>
      <c r="C597" s="147" t="s">
        <v>2419</v>
      </c>
      <c r="D597" s="125">
        <f t="shared" si="9"/>
        <v>432.83582089552237</v>
      </c>
      <c r="E597" s="103">
        <v>2900</v>
      </c>
    </row>
    <row r="598" spans="2:5">
      <c r="B598" s="149" t="s">
        <v>306</v>
      </c>
      <c r="C598" s="147" t="s">
        <v>2420</v>
      </c>
      <c r="D598" s="125">
        <f t="shared" si="9"/>
        <v>431.79104477611941</v>
      </c>
      <c r="E598" s="103">
        <v>2893</v>
      </c>
    </row>
    <row r="599" spans="2:5">
      <c r="B599" s="149" t="s">
        <v>2421</v>
      </c>
      <c r="C599" s="147" t="s">
        <v>2422</v>
      </c>
      <c r="D599" s="125">
        <f t="shared" si="9"/>
        <v>431.34328358208955</v>
      </c>
      <c r="E599" s="103">
        <v>2890</v>
      </c>
    </row>
    <row r="600" spans="2:5">
      <c r="B600" s="149" t="s">
        <v>2051</v>
      </c>
      <c r="C600" s="147" t="s">
        <v>2423</v>
      </c>
      <c r="D600" s="125">
        <f t="shared" si="9"/>
        <v>430.14925373134326</v>
      </c>
      <c r="E600" s="103">
        <v>2882</v>
      </c>
    </row>
    <row r="601" spans="2:5" ht="25.5">
      <c r="B601" s="149" t="s">
        <v>2362</v>
      </c>
      <c r="C601" s="147" t="s">
        <v>2424</v>
      </c>
      <c r="D601" s="125">
        <f t="shared" si="9"/>
        <v>427.16417910447763</v>
      </c>
      <c r="E601" s="103">
        <v>2862</v>
      </c>
    </row>
    <row r="602" spans="2:5">
      <c r="B602" s="149" t="s">
        <v>2023</v>
      </c>
      <c r="C602" s="147" t="s">
        <v>2425</v>
      </c>
      <c r="D602" s="125">
        <f t="shared" si="9"/>
        <v>426.71641791044777</v>
      </c>
      <c r="E602" s="103">
        <v>2859</v>
      </c>
    </row>
    <row r="603" spans="2:5">
      <c r="B603" s="149" t="s">
        <v>303</v>
      </c>
      <c r="C603" s="147" t="s">
        <v>2426</v>
      </c>
      <c r="D603" s="125">
        <f t="shared" si="9"/>
        <v>426.71641791044777</v>
      </c>
      <c r="E603" s="103">
        <v>2859</v>
      </c>
    </row>
    <row r="604" spans="2:5">
      <c r="B604" s="149" t="s">
        <v>301</v>
      </c>
      <c r="C604" s="147" t="s">
        <v>2427</v>
      </c>
      <c r="D604" s="125">
        <f t="shared" si="9"/>
        <v>426.41791044776119</v>
      </c>
      <c r="E604" s="103">
        <v>2857</v>
      </c>
    </row>
    <row r="605" spans="2:5">
      <c r="B605" s="149" t="s">
        <v>2428</v>
      </c>
      <c r="C605" s="147" t="s">
        <v>2429</v>
      </c>
      <c r="D605" s="125">
        <f t="shared" si="9"/>
        <v>424.47761194029852</v>
      </c>
      <c r="E605" s="103">
        <v>2844</v>
      </c>
    </row>
    <row r="606" spans="2:5">
      <c r="B606" s="149" t="s">
        <v>2428</v>
      </c>
      <c r="C606" s="147" t="s">
        <v>2429</v>
      </c>
      <c r="D606" s="125">
        <f t="shared" si="9"/>
        <v>424.47761194029852</v>
      </c>
      <c r="E606" s="103">
        <v>2844</v>
      </c>
    </row>
    <row r="607" spans="2:5">
      <c r="B607" s="149" t="s">
        <v>303</v>
      </c>
      <c r="C607" s="147" t="s">
        <v>2430</v>
      </c>
      <c r="D607" s="125">
        <f t="shared" si="9"/>
        <v>424.47761194029852</v>
      </c>
      <c r="E607" s="103">
        <v>2844</v>
      </c>
    </row>
    <row r="608" spans="2:5">
      <c r="B608" s="149" t="s">
        <v>2431</v>
      </c>
      <c r="C608" s="147" t="s">
        <v>2432</v>
      </c>
      <c r="D608" s="125">
        <f t="shared" si="9"/>
        <v>423.73134328358208</v>
      </c>
      <c r="E608" s="103">
        <v>2839</v>
      </c>
    </row>
    <row r="609" spans="2:5">
      <c r="B609" s="149" t="s">
        <v>2431</v>
      </c>
      <c r="C609" s="147" t="s">
        <v>2432</v>
      </c>
      <c r="D609" s="125">
        <f t="shared" si="9"/>
        <v>423.73134328358208</v>
      </c>
      <c r="E609" s="103">
        <v>2839</v>
      </c>
    </row>
    <row r="610" spans="2:5">
      <c r="B610" s="149" t="s">
        <v>2258</v>
      </c>
      <c r="C610" s="147" t="s">
        <v>2433</v>
      </c>
      <c r="D610" s="125">
        <f t="shared" si="9"/>
        <v>422.83582089552237</v>
      </c>
      <c r="E610" s="103">
        <v>2833</v>
      </c>
    </row>
    <row r="611" spans="2:5">
      <c r="B611" s="149" t="s">
        <v>2158</v>
      </c>
      <c r="C611" s="147" t="s">
        <v>2434</v>
      </c>
      <c r="D611" s="125">
        <f t="shared" si="9"/>
        <v>422.23880597014926</v>
      </c>
      <c r="E611" s="103">
        <v>2829</v>
      </c>
    </row>
    <row r="612" spans="2:5">
      <c r="B612" s="149" t="s">
        <v>1932</v>
      </c>
      <c r="C612" s="147" t="s">
        <v>2435</v>
      </c>
      <c r="D612" s="125">
        <f t="shared" si="9"/>
        <v>413.73134328358208</v>
      </c>
      <c r="E612" s="103">
        <v>2772</v>
      </c>
    </row>
    <row r="613" spans="2:5" ht="25.5">
      <c r="B613" s="149" t="s">
        <v>2436</v>
      </c>
      <c r="C613" s="147" t="s">
        <v>2437</v>
      </c>
      <c r="D613" s="125">
        <f t="shared" si="9"/>
        <v>412.83582089552237</v>
      </c>
      <c r="E613" s="103">
        <v>2766</v>
      </c>
    </row>
    <row r="614" spans="2:5" ht="25.5">
      <c r="B614" s="149" t="s">
        <v>2436</v>
      </c>
      <c r="C614" s="147" t="s">
        <v>2437</v>
      </c>
      <c r="D614" s="125">
        <f t="shared" si="9"/>
        <v>412.83582089552237</v>
      </c>
      <c r="E614" s="103">
        <v>2766</v>
      </c>
    </row>
    <row r="615" spans="2:5">
      <c r="B615" s="149" t="s">
        <v>2438</v>
      </c>
      <c r="C615" s="147" t="s">
        <v>2439</v>
      </c>
      <c r="D615" s="125">
        <f t="shared" si="9"/>
        <v>411.64179104477608</v>
      </c>
      <c r="E615" s="103">
        <v>2758</v>
      </c>
    </row>
    <row r="616" spans="2:5">
      <c r="B616" s="149" t="s">
        <v>1981</v>
      </c>
      <c r="C616" s="147" t="s">
        <v>2440</v>
      </c>
      <c r="D616" s="125">
        <f t="shared" si="9"/>
        <v>409.40298507462683</v>
      </c>
      <c r="E616" s="103">
        <v>2743</v>
      </c>
    </row>
    <row r="617" spans="2:5">
      <c r="B617" s="149" t="s">
        <v>2441</v>
      </c>
      <c r="C617" s="147" t="s">
        <v>2442</v>
      </c>
      <c r="D617" s="125">
        <f t="shared" si="9"/>
        <v>407.91044776119401</v>
      </c>
      <c r="E617" s="103">
        <v>2733</v>
      </c>
    </row>
    <row r="618" spans="2:5">
      <c r="B618" s="149" t="s">
        <v>2078</v>
      </c>
      <c r="C618" s="147" t="s">
        <v>2443</v>
      </c>
      <c r="D618" s="125">
        <f t="shared" si="9"/>
        <v>407.46268656716416</v>
      </c>
      <c r="E618" s="103">
        <v>2730</v>
      </c>
    </row>
    <row r="619" spans="2:5">
      <c r="B619" s="149" t="s">
        <v>2299</v>
      </c>
      <c r="C619" s="147" t="s">
        <v>2444</v>
      </c>
      <c r="D619" s="125">
        <f t="shared" si="9"/>
        <v>406.71641791044777</v>
      </c>
      <c r="E619" s="103">
        <v>2725</v>
      </c>
    </row>
    <row r="620" spans="2:5">
      <c r="B620" s="149" t="s">
        <v>1646</v>
      </c>
      <c r="C620" s="147" t="s">
        <v>2445</v>
      </c>
      <c r="D620" s="125">
        <f t="shared" si="9"/>
        <v>402.23880597014926</v>
      </c>
      <c r="E620" s="103">
        <v>2695</v>
      </c>
    </row>
    <row r="621" spans="2:5">
      <c r="B621" s="149" t="s">
        <v>1646</v>
      </c>
      <c r="C621" s="147" t="s">
        <v>2445</v>
      </c>
      <c r="D621" s="125">
        <f t="shared" si="9"/>
        <v>402.23880597014926</v>
      </c>
      <c r="E621" s="103">
        <v>2695</v>
      </c>
    </row>
    <row r="622" spans="2:5">
      <c r="B622" s="149" t="s">
        <v>2446</v>
      </c>
      <c r="C622" s="147" t="s">
        <v>2447</v>
      </c>
      <c r="D622" s="125">
        <f t="shared" si="9"/>
        <v>401.94029850746267</v>
      </c>
      <c r="E622" s="103">
        <v>2693</v>
      </c>
    </row>
    <row r="623" spans="2:5">
      <c r="B623" s="149" t="s">
        <v>2446</v>
      </c>
      <c r="C623" s="147" t="s">
        <v>2447</v>
      </c>
      <c r="D623" s="125">
        <f t="shared" si="9"/>
        <v>401.94029850746267</v>
      </c>
      <c r="E623" s="103">
        <v>2693</v>
      </c>
    </row>
    <row r="624" spans="2:5">
      <c r="B624" s="149" t="s">
        <v>2448</v>
      </c>
      <c r="C624" s="147" t="s">
        <v>2449</v>
      </c>
      <c r="D624" s="125">
        <f t="shared" si="9"/>
        <v>401.79104477611941</v>
      </c>
      <c r="E624" s="103">
        <v>2692</v>
      </c>
    </row>
    <row r="625" spans="2:5">
      <c r="B625" s="149" t="s">
        <v>2448</v>
      </c>
      <c r="C625" s="147" t="s">
        <v>2449</v>
      </c>
      <c r="D625" s="125">
        <f t="shared" si="9"/>
        <v>401.79104477611941</v>
      </c>
      <c r="E625" s="103">
        <v>2692</v>
      </c>
    </row>
    <row r="626" spans="2:5">
      <c r="B626" s="149" t="s">
        <v>2450</v>
      </c>
      <c r="C626" s="147" t="s">
        <v>2451</v>
      </c>
      <c r="D626" s="125">
        <f t="shared" si="9"/>
        <v>401.04477611940297</v>
      </c>
      <c r="E626" s="103">
        <v>2687</v>
      </c>
    </row>
    <row r="627" spans="2:5">
      <c r="B627" s="149" t="s">
        <v>2450</v>
      </c>
      <c r="C627" s="147" t="s">
        <v>2451</v>
      </c>
      <c r="D627" s="125">
        <f t="shared" si="9"/>
        <v>401.04477611940297</v>
      </c>
      <c r="E627" s="103">
        <v>2687</v>
      </c>
    </row>
    <row r="628" spans="2:5">
      <c r="B628" s="149" t="s">
        <v>2181</v>
      </c>
      <c r="C628" s="147" t="s">
        <v>2452</v>
      </c>
      <c r="D628" s="125">
        <f t="shared" si="9"/>
        <v>400.29850746268653</v>
      </c>
      <c r="E628" s="103">
        <v>2682</v>
      </c>
    </row>
    <row r="629" spans="2:5">
      <c r="B629" s="149" t="s">
        <v>2453</v>
      </c>
      <c r="C629" s="147" t="s">
        <v>2454</v>
      </c>
      <c r="D629" s="125">
        <f t="shared" si="9"/>
        <v>400.14925373134326</v>
      </c>
      <c r="E629" s="103">
        <v>2681</v>
      </c>
    </row>
    <row r="630" spans="2:5" ht="25.5">
      <c r="B630" s="149" t="s">
        <v>1372</v>
      </c>
      <c r="C630" s="147" t="s">
        <v>2455</v>
      </c>
      <c r="D630" s="125">
        <f t="shared" si="9"/>
        <v>398.65671641791045</v>
      </c>
      <c r="E630" s="103">
        <v>2671</v>
      </c>
    </row>
    <row r="631" spans="2:5">
      <c r="B631" s="149" t="s">
        <v>2252</v>
      </c>
      <c r="C631" s="147" t="s">
        <v>2456</v>
      </c>
      <c r="D631" s="125">
        <f t="shared" si="9"/>
        <v>397.46268656716416</v>
      </c>
      <c r="E631" s="103">
        <v>2663</v>
      </c>
    </row>
    <row r="632" spans="2:5">
      <c r="B632" s="149" t="s">
        <v>1987</v>
      </c>
      <c r="C632" s="147" t="s">
        <v>2457</v>
      </c>
      <c r="D632" s="125">
        <f t="shared" si="9"/>
        <v>397.16417910447763</v>
      </c>
      <c r="E632" s="103">
        <v>2661</v>
      </c>
    </row>
    <row r="633" spans="2:5">
      <c r="B633" s="149" t="s">
        <v>2080</v>
      </c>
      <c r="C633" s="147" t="s">
        <v>2458</v>
      </c>
      <c r="D633" s="125">
        <f t="shared" si="9"/>
        <v>396.86567164179104</v>
      </c>
      <c r="E633" s="103">
        <v>2659</v>
      </c>
    </row>
    <row r="634" spans="2:5">
      <c r="B634" s="149" t="s">
        <v>2459</v>
      </c>
      <c r="C634" s="147" t="s">
        <v>2460</v>
      </c>
      <c r="D634" s="125">
        <f t="shared" si="9"/>
        <v>396.71641791044777</v>
      </c>
      <c r="E634" s="103">
        <v>2658</v>
      </c>
    </row>
    <row r="635" spans="2:5">
      <c r="B635" s="149" t="s">
        <v>2461</v>
      </c>
      <c r="C635" s="147" t="s">
        <v>2462</v>
      </c>
      <c r="D635" s="125">
        <f t="shared" si="9"/>
        <v>396.56716417910445</v>
      </c>
      <c r="E635" s="103">
        <v>2657</v>
      </c>
    </row>
    <row r="636" spans="2:5">
      <c r="B636" s="149" t="s">
        <v>2461</v>
      </c>
      <c r="C636" s="147" t="s">
        <v>2462</v>
      </c>
      <c r="D636" s="125">
        <f t="shared" si="9"/>
        <v>396.56716417910445</v>
      </c>
      <c r="E636" s="103">
        <v>2657</v>
      </c>
    </row>
    <row r="637" spans="2:5">
      <c r="B637" s="149" t="s">
        <v>2463</v>
      </c>
      <c r="C637" s="147" t="s">
        <v>2464</v>
      </c>
      <c r="D637" s="125">
        <f t="shared" si="9"/>
        <v>393.13432835820896</v>
      </c>
      <c r="E637" s="103">
        <v>2634</v>
      </c>
    </row>
    <row r="638" spans="2:5">
      <c r="B638" s="149" t="s">
        <v>2465</v>
      </c>
      <c r="C638" s="147" t="s">
        <v>2466</v>
      </c>
      <c r="D638" s="125">
        <f t="shared" si="9"/>
        <v>391.94029850746267</v>
      </c>
      <c r="E638" s="103">
        <v>2626</v>
      </c>
    </row>
    <row r="639" spans="2:5">
      <c r="B639" s="149" t="s">
        <v>290</v>
      </c>
      <c r="C639" s="147" t="s">
        <v>2467</v>
      </c>
      <c r="D639" s="125">
        <f t="shared" si="9"/>
        <v>391.64179104477608</v>
      </c>
      <c r="E639" s="103">
        <v>2624</v>
      </c>
    </row>
    <row r="640" spans="2:5">
      <c r="B640" s="149" t="s">
        <v>290</v>
      </c>
      <c r="C640" s="147" t="s">
        <v>2467</v>
      </c>
      <c r="D640" s="125">
        <f t="shared" si="9"/>
        <v>391.64179104477608</v>
      </c>
      <c r="E640" s="103">
        <v>2624</v>
      </c>
    </row>
    <row r="641" spans="2:5">
      <c r="B641" s="149" t="s">
        <v>297</v>
      </c>
      <c r="C641" s="147" t="s">
        <v>2468</v>
      </c>
      <c r="D641" s="125">
        <f t="shared" si="9"/>
        <v>390.74626865671638</v>
      </c>
      <c r="E641" s="103">
        <v>2618</v>
      </c>
    </row>
    <row r="642" spans="2:5">
      <c r="B642" s="149" t="s">
        <v>2469</v>
      </c>
      <c r="C642" s="147" t="s">
        <v>2470</v>
      </c>
      <c r="D642" s="125">
        <f t="shared" si="9"/>
        <v>390.14925373134326</v>
      </c>
      <c r="E642" s="103">
        <v>2614</v>
      </c>
    </row>
    <row r="643" spans="2:5">
      <c r="B643" s="149" t="s">
        <v>2469</v>
      </c>
      <c r="C643" s="147" t="s">
        <v>2470</v>
      </c>
      <c r="D643" s="125">
        <f t="shared" si="9"/>
        <v>390.14925373134326</v>
      </c>
      <c r="E643" s="103">
        <v>2614</v>
      </c>
    </row>
    <row r="644" spans="2:5">
      <c r="B644" s="149" t="s">
        <v>2471</v>
      </c>
      <c r="C644" s="147" t="s">
        <v>2472</v>
      </c>
      <c r="D644" s="125">
        <f t="shared" si="9"/>
        <v>389.40298507462688</v>
      </c>
      <c r="E644" s="103">
        <v>2609</v>
      </c>
    </row>
    <row r="645" spans="2:5">
      <c r="B645" s="149" t="s">
        <v>2051</v>
      </c>
      <c r="C645" s="147" t="s">
        <v>2473</v>
      </c>
      <c r="D645" s="125">
        <f t="shared" ref="D645:D708" si="10">E645/6.7</f>
        <v>387.91044776119401</v>
      </c>
      <c r="E645" s="103">
        <v>2599</v>
      </c>
    </row>
    <row r="646" spans="2:5">
      <c r="B646" s="149" t="s">
        <v>294</v>
      </c>
      <c r="C646" s="147" t="s">
        <v>2474</v>
      </c>
      <c r="D646" s="125">
        <f t="shared" si="10"/>
        <v>387.76119402985074</v>
      </c>
      <c r="E646" s="103">
        <v>2598</v>
      </c>
    </row>
    <row r="647" spans="2:5">
      <c r="B647" s="149" t="s">
        <v>294</v>
      </c>
      <c r="C647" s="147" t="s">
        <v>2474</v>
      </c>
      <c r="D647" s="125">
        <f t="shared" si="10"/>
        <v>387.76119402985074</v>
      </c>
      <c r="E647" s="103">
        <v>2598</v>
      </c>
    </row>
    <row r="648" spans="2:5" ht="25.5">
      <c r="B648" s="149" t="s">
        <v>302</v>
      </c>
      <c r="C648" s="147" t="s">
        <v>2475</v>
      </c>
      <c r="D648" s="125">
        <f t="shared" si="10"/>
        <v>386.71641791044777</v>
      </c>
      <c r="E648" s="103">
        <v>2591</v>
      </c>
    </row>
    <row r="649" spans="2:5">
      <c r="B649" s="149" t="s">
        <v>2476</v>
      </c>
      <c r="C649" s="147" t="s">
        <v>2477</v>
      </c>
      <c r="D649" s="125">
        <f t="shared" si="10"/>
        <v>385.97014925373134</v>
      </c>
      <c r="E649" s="103">
        <v>2586</v>
      </c>
    </row>
    <row r="650" spans="2:5">
      <c r="B650" s="149" t="s">
        <v>2476</v>
      </c>
      <c r="C650" s="147" t="s">
        <v>2477</v>
      </c>
      <c r="D650" s="125">
        <f t="shared" si="10"/>
        <v>385.97014925373134</v>
      </c>
      <c r="E650" s="103">
        <v>2586</v>
      </c>
    </row>
    <row r="651" spans="2:5">
      <c r="B651" s="149" t="s">
        <v>2478</v>
      </c>
      <c r="C651" s="147" t="s">
        <v>2479</v>
      </c>
      <c r="D651" s="125">
        <f t="shared" si="10"/>
        <v>385.52238805970148</v>
      </c>
      <c r="E651" s="103">
        <v>2583</v>
      </c>
    </row>
    <row r="652" spans="2:5">
      <c r="B652" s="149" t="s">
        <v>1999</v>
      </c>
      <c r="C652" s="147" t="s">
        <v>2480</v>
      </c>
      <c r="D652" s="125">
        <f t="shared" si="10"/>
        <v>384.92537313432837</v>
      </c>
      <c r="E652" s="103">
        <v>2579</v>
      </c>
    </row>
    <row r="653" spans="2:5">
      <c r="B653" s="149" t="s">
        <v>2481</v>
      </c>
      <c r="C653" s="147" t="s">
        <v>2482</v>
      </c>
      <c r="D653" s="125">
        <f t="shared" si="10"/>
        <v>383.28358208955223</v>
      </c>
      <c r="E653" s="103">
        <v>2568</v>
      </c>
    </row>
    <row r="654" spans="2:5">
      <c r="B654" s="149" t="s">
        <v>2481</v>
      </c>
      <c r="C654" s="147" t="s">
        <v>2482</v>
      </c>
      <c r="D654" s="125">
        <f t="shared" si="10"/>
        <v>383.28358208955223</v>
      </c>
      <c r="E654" s="103">
        <v>2568</v>
      </c>
    </row>
    <row r="655" spans="2:5">
      <c r="B655" s="149" t="s">
        <v>1991</v>
      </c>
      <c r="C655" s="147" t="s">
        <v>2483</v>
      </c>
      <c r="D655" s="125">
        <f t="shared" si="10"/>
        <v>381.64179104477608</v>
      </c>
      <c r="E655" s="103">
        <v>2557</v>
      </c>
    </row>
    <row r="656" spans="2:5">
      <c r="B656" s="149" t="s">
        <v>1991</v>
      </c>
      <c r="C656" s="147" t="s">
        <v>2483</v>
      </c>
      <c r="D656" s="125">
        <f t="shared" si="10"/>
        <v>381.64179104477608</v>
      </c>
      <c r="E656" s="103">
        <v>2557</v>
      </c>
    </row>
    <row r="657" spans="2:5">
      <c r="B657" s="149" t="s">
        <v>338</v>
      </c>
      <c r="C657" s="147" t="s">
        <v>2484</v>
      </c>
      <c r="D657" s="125">
        <f t="shared" si="10"/>
        <v>381.34328358208955</v>
      </c>
      <c r="E657" s="103">
        <v>2555</v>
      </c>
    </row>
    <row r="658" spans="2:5">
      <c r="B658" s="149" t="s">
        <v>303</v>
      </c>
      <c r="C658" s="147" t="s">
        <v>2485</v>
      </c>
      <c r="D658" s="125">
        <f t="shared" si="10"/>
        <v>378.80597014925371</v>
      </c>
      <c r="E658" s="103">
        <v>2538</v>
      </c>
    </row>
    <row r="659" spans="2:5">
      <c r="B659" s="149" t="s">
        <v>2486</v>
      </c>
      <c r="C659" s="147" t="s">
        <v>2487</v>
      </c>
      <c r="D659" s="125">
        <f t="shared" si="10"/>
        <v>378.05970149253733</v>
      </c>
      <c r="E659" s="103">
        <v>2533</v>
      </c>
    </row>
    <row r="660" spans="2:5">
      <c r="B660" s="149" t="s">
        <v>2486</v>
      </c>
      <c r="C660" s="147" t="s">
        <v>2487</v>
      </c>
      <c r="D660" s="125">
        <f t="shared" si="10"/>
        <v>378.05970149253733</v>
      </c>
      <c r="E660" s="103">
        <v>2533</v>
      </c>
    </row>
    <row r="661" spans="2:5">
      <c r="B661" s="149" t="s">
        <v>2436</v>
      </c>
      <c r="C661" s="147" t="s">
        <v>2488</v>
      </c>
      <c r="D661" s="125">
        <f t="shared" si="10"/>
        <v>377.76119402985074</v>
      </c>
      <c r="E661" s="103">
        <v>2531</v>
      </c>
    </row>
    <row r="662" spans="2:5">
      <c r="B662" s="149" t="s">
        <v>2489</v>
      </c>
      <c r="C662" s="147" t="s">
        <v>2490</v>
      </c>
      <c r="D662" s="125">
        <f t="shared" si="10"/>
        <v>375.97014925373134</v>
      </c>
      <c r="E662" s="103">
        <v>2519</v>
      </c>
    </row>
    <row r="663" spans="2:5">
      <c r="B663" s="149" t="s">
        <v>2489</v>
      </c>
      <c r="C663" s="147" t="s">
        <v>2490</v>
      </c>
      <c r="D663" s="125">
        <f t="shared" si="10"/>
        <v>375.97014925373134</v>
      </c>
      <c r="E663" s="103">
        <v>2519</v>
      </c>
    </row>
    <row r="664" spans="2:5">
      <c r="B664" s="149" t="s">
        <v>438</v>
      </c>
      <c r="C664" s="147" t="s">
        <v>2491</v>
      </c>
      <c r="D664" s="125">
        <f t="shared" si="10"/>
        <v>374.32835820895519</v>
      </c>
      <c r="E664" s="103">
        <v>2508</v>
      </c>
    </row>
    <row r="665" spans="2:5">
      <c r="B665" s="149" t="s">
        <v>1997</v>
      </c>
      <c r="C665" s="147" t="s">
        <v>2492</v>
      </c>
      <c r="D665" s="125">
        <f t="shared" si="10"/>
        <v>373.58208955223881</v>
      </c>
      <c r="E665" s="103">
        <v>2503</v>
      </c>
    </row>
    <row r="666" spans="2:5">
      <c r="B666" s="149" t="s">
        <v>1997</v>
      </c>
      <c r="C666" s="147" t="s">
        <v>2492</v>
      </c>
      <c r="D666" s="125">
        <f t="shared" si="10"/>
        <v>373.58208955223881</v>
      </c>
      <c r="E666" s="103">
        <v>2503</v>
      </c>
    </row>
    <row r="667" spans="2:5">
      <c r="B667" s="149" t="s">
        <v>1662</v>
      </c>
      <c r="C667" s="147" t="s">
        <v>2493</v>
      </c>
      <c r="D667" s="125">
        <f t="shared" si="10"/>
        <v>372.53731343283579</v>
      </c>
      <c r="E667" s="103">
        <v>2496</v>
      </c>
    </row>
    <row r="668" spans="2:5">
      <c r="B668" s="149" t="s">
        <v>1662</v>
      </c>
      <c r="C668" s="147" t="s">
        <v>2493</v>
      </c>
      <c r="D668" s="125">
        <f t="shared" si="10"/>
        <v>372.53731343283579</v>
      </c>
      <c r="E668" s="103">
        <v>2496</v>
      </c>
    </row>
    <row r="669" spans="2:5">
      <c r="B669" s="149" t="s">
        <v>2078</v>
      </c>
      <c r="C669" s="147" t="s">
        <v>2494</v>
      </c>
      <c r="D669" s="125">
        <f t="shared" si="10"/>
        <v>370.29850746268653</v>
      </c>
      <c r="E669" s="103">
        <v>2481</v>
      </c>
    </row>
    <row r="670" spans="2:5">
      <c r="B670" s="149" t="s">
        <v>2078</v>
      </c>
      <c r="C670" s="147" t="s">
        <v>2494</v>
      </c>
      <c r="D670" s="125">
        <f t="shared" si="10"/>
        <v>370.29850746268653</v>
      </c>
      <c r="E670" s="103">
        <v>2481</v>
      </c>
    </row>
    <row r="671" spans="2:5">
      <c r="B671" s="149" t="s">
        <v>2495</v>
      </c>
      <c r="C671" s="147" t="s">
        <v>2496</v>
      </c>
      <c r="D671" s="125">
        <f t="shared" si="10"/>
        <v>370.29850746268653</v>
      </c>
      <c r="E671" s="103">
        <v>2481</v>
      </c>
    </row>
    <row r="672" spans="2:5">
      <c r="B672" s="149" t="s">
        <v>2495</v>
      </c>
      <c r="C672" s="147" t="s">
        <v>2496</v>
      </c>
      <c r="D672" s="125">
        <f t="shared" si="10"/>
        <v>370.29850746268653</v>
      </c>
      <c r="E672" s="103">
        <v>2481</v>
      </c>
    </row>
    <row r="673" spans="2:5">
      <c r="B673" s="149" t="s">
        <v>2497</v>
      </c>
      <c r="C673" s="147" t="s">
        <v>2498</v>
      </c>
      <c r="D673" s="125">
        <f t="shared" si="10"/>
        <v>369.55223880597015</v>
      </c>
      <c r="E673" s="103">
        <v>2476</v>
      </c>
    </row>
    <row r="674" spans="2:5">
      <c r="B674" s="149" t="s">
        <v>2497</v>
      </c>
      <c r="C674" s="147" t="s">
        <v>2498</v>
      </c>
      <c r="D674" s="125">
        <f t="shared" si="10"/>
        <v>369.55223880597015</v>
      </c>
      <c r="E674" s="103">
        <v>2476</v>
      </c>
    </row>
    <row r="675" spans="2:5">
      <c r="B675" s="149" t="s">
        <v>2499</v>
      </c>
      <c r="C675" s="147" t="s">
        <v>2500</v>
      </c>
      <c r="D675" s="125">
        <f t="shared" si="10"/>
        <v>369.25373134328356</v>
      </c>
      <c r="E675" s="103">
        <v>2474</v>
      </c>
    </row>
    <row r="676" spans="2:5">
      <c r="B676" s="149" t="s">
        <v>2501</v>
      </c>
      <c r="C676" s="147" t="s">
        <v>2502</v>
      </c>
      <c r="D676" s="125">
        <f t="shared" si="10"/>
        <v>367.46268656716416</v>
      </c>
      <c r="E676" s="103">
        <v>2462</v>
      </c>
    </row>
    <row r="677" spans="2:5">
      <c r="B677" s="149" t="s">
        <v>2503</v>
      </c>
      <c r="C677" s="147" t="s">
        <v>2504</v>
      </c>
      <c r="D677" s="125">
        <f t="shared" si="10"/>
        <v>367.16417910447763</v>
      </c>
      <c r="E677" s="103">
        <v>2460</v>
      </c>
    </row>
    <row r="678" spans="2:5">
      <c r="B678" s="149" t="s">
        <v>2505</v>
      </c>
      <c r="C678" s="147" t="s">
        <v>2506</v>
      </c>
      <c r="D678" s="125">
        <f t="shared" si="10"/>
        <v>366.41791044776119</v>
      </c>
      <c r="E678" s="103">
        <v>2455</v>
      </c>
    </row>
    <row r="679" spans="2:5">
      <c r="B679" s="149" t="s">
        <v>1555</v>
      </c>
      <c r="C679" s="147" t="s">
        <v>2507</v>
      </c>
      <c r="D679" s="125">
        <f t="shared" si="10"/>
        <v>366.26865671641792</v>
      </c>
      <c r="E679" s="103">
        <v>2454</v>
      </c>
    </row>
    <row r="680" spans="2:5">
      <c r="B680" s="149" t="s">
        <v>1555</v>
      </c>
      <c r="C680" s="147" t="s">
        <v>2507</v>
      </c>
      <c r="D680" s="125">
        <f t="shared" si="10"/>
        <v>366.26865671641792</v>
      </c>
      <c r="E680" s="103">
        <v>2454</v>
      </c>
    </row>
    <row r="681" spans="2:5" ht="25.5">
      <c r="B681" s="149" t="s">
        <v>286</v>
      </c>
      <c r="C681" s="147" t="s">
        <v>2508</v>
      </c>
      <c r="D681" s="125">
        <f t="shared" si="10"/>
        <v>365.2238805970149</v>
      </c>
      <c r="E681" s="103">
        <v>2447</v>
      </c>
    </row>
    <row r="682" spans="2:5" ht="25.5">
      <c r="B682" s="149" t="s">
        <v>286</v>
      </c>
      <c r="C682" s="147" t="s">
        <v>2508</v>
      </c>
      <c r="D682" s="125">
        <f t="shared" si="10"/>
        <v>365.2238805970149</v>
      </c>
      <c r="E682" s="103">
        <v>2447</v>
      </c>
    </row>
    <row r="683" spans="2:5">
      <c r="B683" s="149" t="s">
        <v>2509</v>
      </c>
      <c r="C683" s="147" t="s">
        <v>2510</v>
      </c>
      <c r="D683" s="125">
        <f t="shared" si="10"/>
        <v>364.32835820895519</v>
      </c>
      <c r="E683" s="103">
        <v>2441</v>
      </c>
    </row>
    <row r="684" spans="2:5">
      <c r="B684" s="149" t="s">
        <v>2511</v>
      </c>
      <c r="C684" s="147" t="s">
        <v>2512</v>
      </c>
      <c r="D684" s="125">
        <f t="shared" si="10"/>
        <v>364.17910447761193</v>
      </c>
      <c r="E684" s="103">
        <v>2440</v>
      </c>
    </row>
    <row r="685" spans="2:5">
      <c r="B685" s="149" t="s">
        <v>2511</v>
      </c>
      <c r="C685" s="147" t="s">
        <v>2512</v>
      </c>
      <c r="D685" s="125">
        <f t="shared" si="10"/>
        <v>364.17910447761193</v>
      </c>
      <c r="E685" s="103">
        <v>2440</v>
      </c>
    </row>
    <row r="686" spans="2:5">
      <c r="B686" s="149" t="s">
        <v>2513</v>
      </c>
      <c r="C686" s="147" t="s">
        <v>2514</v>
      </c>
      <c r="D686" s="125">
        <f t="shared" si="10"/>
        <v>362.38805970149252</v>
      </c>
      <c r="E686" s="103">
        <v>2428</v>
      </c>
    </row>
    <row r="687" spans="2:5">
      <c r="B687" s="149" t="s">
        <v>2515</v>
      </c>
      <c r="C687" s="147" t="s">
        <v>2516</v>
      </c>
      <c r="D687" s="125">
        <f t="shared" si="10"/>
        <v>361.79104477611941</v>
      </c>
      <c r="E687" s="103">
        <v>2424</v>
      </c>
    </row>
    <row r="688" spans="2:5">
      <c r="B688" s="149" t="s">
        <v>2515</v>
      </c>
      <c r="C688" s="147" t="s">
        <v>2516</v>
      </c>
      <c r="D688" s="125">
        <f t="shared" si="10"/>
        <v>361.79104477611941</v>
      </c>
      <c r="E688" s="103">
        <v>2424</v>
      </c>
    </row>
    <row r="689" spans="2:5">
      <c r="B689" s="149" t="s">
        <v>2517</v>
      </c>
      <c r="C689" s="147" t="s">
        <v>2518</v>
      </c>
      <c r="D689" s="125">
        <f t="shared" si="10"/>
        <v>359.85074626865674</v>
      </c>
      <c r="E689" s="103">
        <v>2411</v>
      </c>
    </row>
    <row r="690" spans="2:5">
      <c r="B690" s="149" t="s">
        <v>2428</v>
      </c>
      <c r="C690" s="147" t="s">
        <v>2519</v>
      </c>
      <c r="D690" s="125">
        <f t="shared" si="10"/>
        <v>359.55223880597015</v>
      </c>
      <c r="E690" s="103">
        <v>2409</v>
      </c>
    </row>
    <row r="691" spans="2:5">
      <c r="B691" s="149" t="s">
        <v>2428</v>
      </c>
      <c r="C691" s="147" t="s">
        <v>2519</v>
      </c>
      <c r="D691" s="125">
        <f t="shared" si="10"/>
        <v>359.55223880597015</v>
      </c>
      <c r="E691" s="103">
        <v>2409</v>
      </c>
    </row>
    <row r="692" spans="2:5">
      <c r="B692" s="149" t="s">
        <v>306</v>
      </c>
      <c r="C692" s="147" t="s">
        <v>2520</v>
      </c>
      <c r="D692" s="125">
        <f t="shared" si="10"/>
        <v>357.0149253731343</v>
      </c>
      <c r="E692" s="103">
        <v>2392</v>
      </c>
    </row>
    <row r="693" spans="2:5">
      <c r="B693" s="149" t="s">
        <v>306</v>
      </c>
      <c r="C693" s="147" t="s">
        <v>2520</v>
      </c>
      <c r="D693" s="125">
        <f t="shared" si="10"/>
        <v>357.0149253731343</v>
      </c>
      <c r="E693" s="103">
        <v>2392</v>
      </c>
    </row>
    <row r="694" spans="2:5">
      <c r="B694" s="149" t="s">
        <v>2521</v>
      </c>
      <c r="C694" s="147" t="s">
        <v>2522</v>
      </c>
      <c r="D694" s="125">
        <f t="shared" si="10"/>
        <v>356.26865671641792</v>
      </c>
      <c r="E694" s="103">
        <v>2387</v>
      </c>
    </row>
    <row r="695" spans="2:5">
      <c r="B695" s="149" t="s">
        <v>2523</v>
      </c>
      <c r="C695" s="147" t="s">
        <v>2524</v>
      </c>
      <c r="D695" s="125">
        <f t="shared" si="10"/>
        <v>354.62686567164178</v>
      </c>
      <c r="E695" s="103">
        <v>2376</v>
      </c>
    </row>
    <row r="696" spans="2:5">
      <c r="B696" s="149" t="s">
        <v>2523</v>
      </c>
      <c r="C696" s="147" t="s">
        <v>2524</v>
      </c>
      <c r="D696" s="125">
        <f t="shared" si="10"/>
        <v>354.62686567164178</v>
      </c>
      <c r="E696" s="103">
        <v>2376</v>
      </c>
    </row>
    <row r="697" spans="2:5">
      <c r="B697" s="149" t="s">
        <v>2525</v>
      </c>
      <c r="C697" s="147" t="s">
        <v>2526</v>
      </c>
      <c r="D697" s="125">
        <f t="shared" si="10"/>
        <v>351.19402985074623</v>
      </c>
      <c r="E697" s="103">
        <v>2353</v>
      </c>
    </row>
    <row r="698" spans="2:5" ht="25.5">
      <c r="B698" s="149" t="s">
        <v>308</v>
      </c>
      <c r="C698" s="147" t="s">
        <v>2527</v>
      </c>
      <c r="D698" s="125">
        <f t="shared" si="10"/>
        <v>350.14925373134326</v>
      </c>
      <c r="E698" s="103">
        <v>2346</v>
      </c>
    </row>
    <row r="699" spans="2:5">
      <c r="B699" s="149" t="s">
        <v>2517</v>
      </c>
      <c r="C699" s="147" t="s">
        <v>2528</v>
      </c>
      <c r="D699" s="125">
        <f t="shared" si="10"/>
        <v>346.56716417910445</v>
      </c>
      <c r="E699" s="103">
        <v>2322</v>
      </c>
    </row>
    <row r="700" spans="2:5">
      <c r="B700" s="149" t="s">
        <v>2529</v>
      </c>
      <c r="C700" s="147" t="s">
        <v>2530</v>
      </c>
      <c r="D700" s="125">
        <f t="shared" si="10"/>
        <v>345.67164179104475</v>
      </c>
      <c r="E700" s="103">
        <v>2316</v>
      </c>
    </row>
    <row r="701" spans="2:5">
      <c r="B701" s="149" t="s">
        <v>2529</v>
      </c>
      <c r="C701" s="147" t="s">
        <v>2530</v>
      </c>
      <c r="D701" s="125">
        <f t="shared" si="10"/>
        <v>345.67164179104475</v>
      </c>
      <c r="E701" s="103">
        <v>2316</v>
      </c>
    </row>
    <row r="702" spans="2:5">
      <c r="B702" s="149" t="s">
        <v>2531</v>
      </c>
      <c r="C702" s="147" t="s">
        <v>2532</v>
      </c>
      <c r="D702" s="125">
        <f t="shared" si="10"/>
        <v>345.2238805970149</v>
      </c>
      <c r="E702" s="103">
        <v>2313</v>
      </c>
    </row>
    <row r="703" spans="2:5">
      <c r="B703" s="149" t="s">
        <v>2533</v>
      </c>
      <c r="C703" s="147" t="s">
        <v>2532</v>
      </c>
      <c r="D703" s="125">
        <f t="shared" si="10"/>
        <v>345.2238805970149</v>
      </c>
      <c r="E703" s="103">
        <v>2313</v>
      </c>
    </row>
    <row r="704" spans="2:5">
      <c r="B704" s="149" t="s">
        <v>2534</v>
      </c>
      <c r="C704" s="147" t="s">
        <v>2535</v>
      </c>
      <c r="D704" s="125">
        <f t="shared" si="10"/>
        <v>344.32835820895519</v>
      </c>
      <c r="E704" s="103">
        <v>2307</v>
      </c>
    </row>
    <row r="705" spans="2:5">
      <c r="B705" s="149" t="s">
        <v>2534</v>
      </c>
      <c r="C705" s="147" t="s">
        <v>2535</v>
      </c>
      <c r="D705" s="125">
        <f t="shared" si="10"/>
        <v>344.32835820895519</v>
      </c>
      <c r="E705" s="103">
        <v>2307</v>
      </c>
    </row>
    <row r="706" spans="2:5">
      <c r="B706" s="149" t="s">
        <v>2536</v>
      </c>
      <c r="C706" s="147" t="s">
        <v>2537</v>
      </c>
      <c r="D706" s="125">
        <f t="shared" si="10"/>
        <v>340.74626865671638</v>
      </c>
      <c r="E706" s="103">
        <v>2283</v>
      </c>
    </row>
    <row r="707" spans="2:5">
      <c r="B707" s="149" t="s">
        <v>2538</v>
      </c>
      <c r="C707" s="147" t="s">
        <v>2539</v>
      </c>
      <c r="D707" s="125">
        <f t="shared" si="10"/>
        <v>340.14925373134326</v>
      </c>
      <c r="E707" s="103">
        <v>2279</v>
      </c>
    </row>
    <row r="708" spans="2:5">
      <c r="B708" s="149" t="s">
        <v>2538</v>
      </c>
      <c r="C708" s="147" t="s">
        <v>2539</v>
      </c>
      <c r="D708" s="125">
        <f t="shared" si="10"/>
        <v>340.14925373134326</v>
      </c>
      <c r="E708" s="103">
        <v>2279</v>
      </c>
    </row>
    <row r="709" spans="2:5">
      <c r="B709" s="149" t="s">
        <v>467</v>
      </c>
      <c r="C709" s="147" t="s">
        <v>2540</v>
      </c>
      <c r="D709" s="125">
        <f t="shared" ref="D709:D772" si="11">E709/6.7</f>
        <v>340.14925373134326</v>
      </c>
      <c r="E709" s="103">
        <v>2279</v>
      </c>
    </row>
    <row r="710" spans="2:5">
      <c r="B710" s="149" t="s">
        <v>2086</v>
      </c>
      <c r="C710" s="147" t="s">
        <v>2541</v>
      </c>
      <c r="D710" s="125">
        <f t="shared" si="11"/>
        <v>339.70149253731341</v>
      </c>
      <c r="E710" s="103">
        <v>2276</v>
      </c>
    </row>
    <row r="711" spans="2:5">
      <c r="B711" s="149" t="s">
        <v>2086</v>
      </c>
      <c r="C711" s="147" t="s">
        <v>2541</v>
      </c>
      <c r="D711" s="125">
        <f t="shared" si="11"/>
        <v>339.70149253731341</v>
      </c>
      <c r="E711" s="103">
        <v>2276</v>
      </c>
    </row>
    <row r="712" spans="2:5">
      <c r="B712" s="149" t="s">
        <v>2542</v>
      </c>
      <c r="C712" s="147" t="s">
        <v>2543</v>
      </c>
      <c r="D712" s="125">
        <f t="shared" si="11"/>
        <v>339.25373134328356</v>
      </c>
      <c r="E712" s="103">
        <v>2273</v>
      </c>
    </row>
    <row r="713" spans="2:5">
      <c r="B713" s="149" t="s">
        <v>2544</v>
      </c>
      <c r="C713" s="147" t="s">
        <v>2543</v>
      </c>
      <c r="D713" s="125">
        <f t="shared" si="11"/>
        <v>339.25373134328356</v>
      </c>
      <c r="E713" s="103">
        <v>2273</v>
      </c>
    </row>
    <row r="714" spans="2:5">
      <c r="B714" s="149" t="s">
        <v>2545</v>
      </c>
      <c r="C714" s="147" t="s">
        <v>2546</v>
      </c>
      <c r="D714" s="125">
        <f t="shared" si="11"/>
        <v>337.16417910447763</v>
      </c>
      <c r="E714" s="103">
        <v>2259</v>
      </c>
    </row>
    <row r="715" spans="2:5">
      <c r="B715" s="149" t="s">
        <v>2545</v>
      </c>
      <c r="C715" s="147" t="s">
        <v>2546</v>
      </c>
      <c r="D715" s="125">
        <f t="shared" si="11"/>
        <v>337.16417910447763</v>
      </c>
      <c r="E715" s="103">
        <v>2259</v>
      </c>
    </row>
    <row r="716" spans="2:5">
      <c r="B716" s="149" t="s">
        <v>2547</v>
      </c>
      <c r="C716" s="147" t="s">
        <v>2548</v>
      </c>
      <c r="D716" s="125">
        <f t="shared" si="11"/>
        <v>334.02985074626866</v>
      </c>
      <c r="E716" s="103">
        <v>2238</v>
      </c>
    </row>
    <row r="717" spans="2:5">
      <c r="B717" s="149" t="s">
        <v>1224</v>
      </c>
      <c r="C717" s="147" t="s">
        <v>2549</v>
      </c>
      <c r="D717" s="125">
        <f t="shared" si="11"/>
        <v>333.58208955223881</v>
      </c>
      <c r="E717" s="103">
        <v>2235</v>
      </c>
    </row>
    <row r="718" spans="2:5">
      <c r="B718" s="149" t="s">
        <v>1318</v>
      </c>
      <c r="C718" s="147" t="s">
        <v>2550</v>
      </c>
      <c r="D718" s="125">
        <f t="shared" si="11"/>
        <v>333.43283582089549</v>
      </c>
      <c r="E718" s="103">
        <v>2234</v>
      </c>
    </row>
    <row r="719" spans="2:5">
      <c r="B719" s="149" t="s">
        <v>1318</v>
      </c>
      <c r="C719" s="147" t="s">
        <v>2550</v>
      </c>
      <c r="D719" s="125">
        <f t="shared" si="11"/>
        <v>333.43283582089549</v>
      </c>
      <c r="E719" s="103">
        <v>2234</v>
      </c>
    </row>
    <row r="720" spans="2:5">
      <c r="B720" s="149" t="s">
        <v>2551</v>
      </c>
      <c r="C720" s="147" t="s">
        <v>2552</v>
      </c>
      <c r="D720" s="125">
        <f t="shared" si="11"/>
        <v>332.53731343283579</v>
      </c>
      <c r="E720" s="103">
        <v>2228</v>
      </c>
    </row>
    <row r="721" spans="2:5">
      <c r="B721" s="149" t="s">
        <v>2551</v>
      </c>
      <c r="C721" s="147" t="s">
        <v>2552</v>
      </c>
      <c r="D721" s="125">
        <f t="shared" si="11"/>
        <v>332.53731343283579</v>
      </c>
      <c r="E721" s="103">
        <v>2228</v>
      </c>
    </row>
    <row r="722" spans="2:5">
      <c r="B722" s="149" t="s">
        <v>578</v>
      </c>
      <c r="C722" s="147" t="s">
        <v>2553</v>
      </c>
      <c r="D722" s="125">
        <f t="shared" si="11"/>
        <v>332.23880597014926</v>
      </c>
      <c r="E722" s="103">
        <v>2226</v>
      </c>
    </row>
    <row r="723" spans="2:5">
      <c r="B723" s="149" t="s">
        <v>2554</v>
      </c>
      <c r="C723" s="147" t="s">
        <v>2555</v>
      </c>
      <c r="D723" s="125">
        <f t="shared" si="11"/>
        <v>331.49253731343282</v>
      </c>
      <c r="E723" s="103">
        <v>2221</v>
      </c>
    </row>
    <row r="724" spans="2:5">
      <c r="B724" s="149" t="s">
        <v>2556</v>
      </c>
      <c r="C724" s="147" t="s">
        <v>2557</v>
      </c>
      <c r="D724" s="125">
        <f t="shared" si="11"/>
        <v>331.49253731343282</v>
      </c>
      <c r="E724" s="103">
        <v>2221</v>
      </c>
    </row>
    <row r="725" spans="2:5">
      <c r="B725" s="149" t="s">
        <v>2558</v>
      </c>
      <c r="C725" s="147" t="s">
        <v>2559</v>
      </c>
      <c r="D725" s="125">
        <f t="shared" si="11"/>
        <v>331.04477611940297</v>
      </c>
      <c r="E725" s="103">
        <v>2218</v>
      </c>
    </row>
    <row r="726" spans="2:5">
      <c r="B726" s="149" t="s">
        <v>2560</v>
      </c>
      <c r="C726" s="147" t="s">
        <v>2561</v>
      </c>
      <c r="D726" s="125">
        <f t="shared" si="11"/>
        <v>330.29850746268659</v>
      </c>
      <c r="E726" s="103">
        <v>2213</v>
      </c>
    </row>
    <row r="727" spans="2:5">
      <c r="B727" s="149" t="s">
        <v>2208</v>
      </c>
      <c r="C727" s="147" t="s">
        <v>2562</v>
      </c>
      <c r="D727" s="125">
        <f t="shared" si="11"/>
        <v>330</v>
      </c>
      <c r="E727" s="103">
        <v>2211</v>
      </c>
    </row>
    <row r="728" spans="2:5">
      <c r="B728" s="149" t="s">
        <v>2563</v>
      </c>
      <c r="C728" s="147" t="s">
        <v>2562</v>
      </c>
      <c r="D728" s="125">
        <f t="shared" si="11"/>
        <v>330</v>
      </c>
      <c r="E728" s="103">
        <v>2211</v>
      </c>
    </row>
    <row r="729" spans="2:5">
      <c r="B729" s="149" t="s">
        <v>2082</v>
      </c>
      <c r="C729" s="147" t="s">
        <v>2564</v>
      </c>
      <c r="D729" s="125">
        <f t="shared" si="11"/>
        <v>328.65671641791045</v>
      </c>
      <c r="E729" s="103">
        <v>2202</v>
      </c>
    </row>
    <row r="730" spans="2:5">
      <c r="B730" s="149" t="s">
        <v>2565</v>
      </c>
      <c r="C730" s="147" t="s">
        <v>2566</v>
      </c>
      <c r="D730" s="125">
        <f t="shared" si="11"/>
        <v>323.28358208955223</v>
      </c>
      <c r="E730" s="103">
        <v>2166</v>
      </c>
    </row>
    <row r="731" spans="2:5">
      <c r="B731" s="149" t="s">
        <v>2567</v>
      </c>
      <c r="C731" s="147" t="s">
        <v>2566</v>
      </c>
      <c r="D731" s="125">
        <f t="shared" si="11"/>
        <v>323.28358208955223</v>
      </c>
      <c r="E731" s="103">
        <v>2166</v>
      </c>
    </row>
    <row r="732" spans="2:5">
      <c r="B732" s="149" t="s">
        <v>2568</v>
      </c>
      <c r="C732" s="147" t="s">
        <v>2569</v>
      </c>
      <c r="D732" s="125">
        <f t="shared" si="11"/>
        <v>323.28358208955223</v>
      </c>
      <c r="E732" s="103">
        <v>2166</v>
      </c>
    </row>
    <row r="733" spans="2:5">
      <c r="B733" s="149" t="s">
        <v>2228</v>
      </c>
      <c r="C733" s="147" t="s">
        <v>2570</v>
      </c>
      <c r="D733" s="125">
        <f t="shared" si="11"/>
        <v>320.8955223880597</v>
      </c>
      <c r="E733" s="103">
        <v>2150</v>
      </c>
    </row>
    <row r="734" spans="2:5">
      <c r="B734" s="149" t="s">
        <v>1873</v>
      </c>
      <c r="C734" s="147" t="s">
        <v>2571</v>
      </c>
      <c r="D734" s="125">
        <f t="shared" si="11"/>
        <v>319.1044776119403</v>
      </c>
      <c r="E734" s="103">
        <v>2138</v>
      </c>
    </row>
    <row r="735" spans="2:5">
      <c r="B735" s="149" t="s">
        <v>1873</v>
      </c>
      <c r="C735" s="147" t="s">
        <v>2571</v>
      </c>
      <c r="D735" s="125">
        <f t="shared" si="11"/>
        <v>319.1044776119403</v>
      </c>
      <c r="E735" s="103">
        <v>2138</v>
      </c>
    </row>
    <row r="736" spans="2:5">
      <c r="B736" s="149" t="s">
        <v>294</v>
      </c>
      <c r="C736" s="147" t="s">
        <v>2572</v>
      </c>
      <c r="D736" s="125">
        <f t="shared" si="11"/>
        <v>318.95522388059703</v>
      </c>
      <c r="E736" s="103">
        <v>2137</v>
      </c>
    </row>
    <row r="737" spans="2:5">
      <c r="B737" s="149" t="s">
        <v>2573</v>
      </c>
      <c r="C737" s="147" t="s">
        <v>2574</v>
      </c>
      <c r="D737" s="125">
        <f t="shared" si="11"/>
        <v>318.50746268656718</v>
      </c>
      <c r="E737" s="103">
        <v>2134</v>
      </c>
    </row>
    <row r="738" spans="2:5">
      <c r="B738" s="149" t="s">
        <v>1995</v>
      </c>
      <c r="C738" s="147" t="s">
        <v>2575</v>
      </c>
      <c r="D738" s="125">
        <f t="shared" si="11"/>
        <v>318.50746268656718</v>
      </c>
      <c r="E738" s="103">
        <v>2134</v>
      </c>
    </row>
    <row r="739" spans="2:5">
      <c r="B739" s="149" t="s">
        <v>1997</v>
      </c>
      <c r="C739" s="147" t="s">
        <v>2575</v>
      </c>
      <c r="D739" s="125">
        <f t="shared" si="11"/>
        <v>318.50746268656718</v>
      </c>
      <c r="E739" s="103">
        <v>2134</v>
      </c>
    </row>
    <row r="740" spans="2:5">
      <c r="B740" s="149" t="s">
        <v>2576</v>
      </c>
      <c r="C740" s="147" t="s">
        <v>2577</v>
      </c>
      <c r="D740" s="125">
        <f t="shared" si="11"/>
        <v>317.76119402985074</v>
      </c>
      <c r="E740" s="103">
        <v>2129</v>
      </c>
    </row>
    <row r="741" spans="2:5">
      <c r="B741" s="149" t="s">
        <v>465</v>
      </c>
      <c r="C741" s="147" t="s">
        <v>2578</v>
      </c>
      <c r="D741" s="125">
        <f t="shared" si="11"/>
        <v>316.86567164179104</v>
      </c>
      <c r="E741" s="103">
        <v>2123</v>
      </c>
    </row>
    <row r="742" spans="2:5">
      <c r="B742" s="149" t="s">
        <v>1593</v>
      </c>
      <c r="C742" s="147" t="s">
        <v>2579</v>
      </c>
      <c r="D742" s="125">
        <f t="shared" si="11"/>
        <v>316.41791044776119</v>
      </c>
      <c r="E742" s="103">
        <v>2120</v>
      </c>
    </row>
    <row r="743" spans="2:5">
      <c r="B743" s="149" t="s">
        <v>2580</v>
      </c>
      <c r="C743" s="147" t="s">
        <v>2581</v>
      </c>
      <c r="D743" s="125">
        <f t="shared" si="11"/>
        <v>316.26865671641792</v>
      </c>
      <c r="E743" s="103">
        <v>2119</v>
      </c>
    </row>
    <row r="744" spans="2:5">
      <c r="B744" s="149" t="s">
        <v>2580</v>
      </c>
      <c r="C744" s="147" t="s">
        <v>2581</v>
      </c>
      <c r="D744" s="125">
        <f t="shared" si="11"/>
        <v>316.26865671641792</v>
      </c>
      <c r="E744" s="103">
        <v>2119</v>
      </c>
    </row>
    <row r="745" spans="2:5">
      <c r="B745" s="149" t="s">
        <v>1745</v>
      </c>
      <c r="C745" s="147" t="s">
        <v>2582</v>
      </c>
      <c r="D745" s="125">
        <f t="shared" si="11"/>
        <v>312.23880597014926</v>
      </c>
      <c r="E745" s="103">
        <v>2092</v>
      </c>
    </row>
    <row r="746" spans="2:5">
      <c r="B746" s="149" t="s">
        <v>1745</v>
      </c>
      <c r="C746" s="147" t="s">
        <v>2582</v>
      </c>
      <c r="D746" s="125">
        <f t="shared" si="11"/>
        <v>312.23880597014926</v>
      </c>
      <c r="E746" s="103">
        <v>2092</v>
      </c>
    </row>
    <row r="747" spans="2:5">
      <c r="B747" s="149" t="s">
        <v>2583</v>
      </c>
      <c r="C747" s="147" t="s">
        <v>2584</v>
      </c>
      <c r="D747" s="125">
        <f t="shared" si="11"/>
        <v>311.34328358208955</v>
      </c>
      <c r="E747" s="103">
        <v>2086</v>
      </c>
    </row>
    <row r="748" spans="2:5">
      <c r="B748" s="149" t="s">
        <v>2585</v>
      </c>
      <c r="C748" s="147" t="s">
        <v>2586</v>
      </c>
      <c r="D748" s="125">
        <f t="shared" si="11"/>
        <v>310.8955223880597</v>
      </c>
      <c r="E748" s="103">
        <v>2083</v>
      </c>
    </row>
    <row r="749" spans="2:5">
      <c r="B749" s="149" t="s">
        <v>2585</v>
      </c>
      <c r="C749" s="147" t="s">
        <v>2586</v>
      </c>
      <c r="D749" s="125">
        <f t="shared" si="11"/>
        <v>310.8955223880597</v>
      </c>
      <c r="E749" s="103">
        <v>2083</v>
      </c>
    </row>
    <row r="750" spans="2:5">
      <c r="B750" s="149" t="s">
        <v>2587</v>
      </c>
      <c r="C750" s="147" t="s">
        <v>2588</v>
      </c>
      <c r="D750" s="125">
        <f t="shared" si="11"/>
        <v>310.59701492537312</v>
      </c>
      <c r="E750" s="103">
        <v>2081</v>
      </c>
    </row>
    <row r="751" spans="2:5">
      <c r="B751" s="149" t="s">
        <v>2589</v>
      </c>
      <c r="C751" s="147" t="s">
        <v>2590</v>
      </c>
      <c r="D751" s="125">
        <f t="shared" si="11"/>
        <v>309.70149253731341</v>
      </c>
      <c r="E751" s="103">
        <v>2075</v>
      </c>
    </row>
    <row r="752" spans="2:5">
      <c r="B752" s="149" t="s">
        <v>2589</v>
      </c>
      <c r="C752" s="147" t="s">
        <v>2590</v>
      </c>
      <c r="D752" s="125">
        <f t="shared" si="11"/>
        <v>309.70149253731341</v>
      </c>
      <c r="E752" s="103">
        <v>2075</v>
      </c>
    </row>
    <row r="753" spans="2:5">
      <c r="B753" s="149" t="s">
        <v>2591</v>
      </c>
      <c r="C753" s="147" t="s">
        <v>2592</v>
      </c>
      <c r="D753" s="125">
        <f t="shared" si="11"/>
        <v>309.25373134328356</v>
      </c>
      <c r="E753" s="103">
        <v>2072</v>
      </c>
    </row>
    <row r="754" spans="2:5">
      <c r="B754" s="149" t="s">
        <v>2591</v>
      </c>
      <c r="C754" s="147" t="s">
        <v>2592</v>
      </c>
      <c r="D754" s="125">
        <f t="shared" si="11"/>
        <v>309.25373134328356</v>
      </c>
      <c r="E754" s="103">
        <v>2072</v>
      </c>
    </row>
    <row r="755" spans="2:5">
      <c r="B755" s="149" t="s">
        <v>2091</v>
      </c>
      <c r="C755" s="147" t="s">
        <v>2593</v>
      </c>
      <c r="D755" s="125">
        <f t="shared" si="11"/>
        <v>309.1044776119403</v>
      </c>
      <c r="E755" s="103">
        <v>2071</v>
      </c>
    </row>
    <row r="756" spans="2:5">
      <c r="B756" s="149" t="s">
        <v>2349</v>
      </c>
      <c r="C756" s="147" t="s">
        <v>2594</v>
      </c>
      <c r="D756" s="125">
        <f t="shared" si="11"/>
        <v>308.95522388059703</v>
      </c>
      <c r="E756" s="103">
        <v>2070</v>
      </c>
    </row>
    <row r="757" spans="2:5">
      <c r="B757" s="149" t="s">
        <v>2349</v>
      </c>
      <c r="C757" s="147" t="s">
        <v>2594</v>
      </c>
      <c r="D757" s="125">
        <f t="shared" si="11"/>
        <v>308.95522388059703</v>
      </c>
      <c r="E757" s="103">
        <v>2070</v>
      </c>
    </row>
    <row r="758" spans="2:5">
      <c r="B758" s="149" t="s">
        <v>2595</v>
      </c>
      <c r="C758" s="147" t="s">
        <v>2596</v>
      </c>
      <c r="D758" s="125">
        <f t="shared" si="11"/>
        <v>308.65671641791045</v>
      </c>
      <c r="E758" s="103">
        <v>2068</v>
      </c>
    </row>
    <row r="759" spans="2:5">
      <c r="B759" s="149" t="s">
        <v>2595</v>
      </c>
      <c r="C759" s="147" t="s">
        <v>2596</v>
      </c>
      <c r="D759" s="125">
        <f t="shared" si="11"/>
        <v>308.65671641791045</v>
      </c>
      <c r="E759" s="103">
        <v>2068</v>
      </c>
    </row>
    <row r="760" spans="2:5">
      <c r="B760" s="149" t="s">
        <v>2597</v>
      </c>
      <c r="C760" s="147" t="s">
        <v>2598</v>
      </c>
      <c r="D760" s="125">
        <f t="shared" si="11"/>
        <v>305.37313432835822</v>
      </c>
      <c r="E760" s="103">
        <v>2046</v>
      </c>
    </row>
    <row r="761" spans="2:5">
      <c r="B761" s="149" t="s">
        <v>2599</v>
      </c>
      <c r="C761" s="147" t="s">
        <v>2600</v>
      </c>
      <c r="D761" s="125">
        <f t="shared" si="11"/>
        <v>304.62686567164178</v>
      </c>
      <c r="E761" s="103">
        <v>2041</v>
      </c>
    </row>
    <row r="762" spans="2:5">
      <c r="B762" s="149" t="s">
        <v>2599</v>
      </c>
      <c r="C762" s="147" t="s">
        <v>2600</v>
      </c>
      <c r="D762" s="125">
        <f t="shared" si="11"/>
        <v>304.62686567164178</v>
      </c>
      <c r="E762" s="103">
        <v>2041</v>
      </c>
    </row>
    <row r="763" spans="2:5">
      <c r="B763" s="149" t="s">
        <v>1704</v>
      </c>
      <c r="C763" s="147" t="s">
        <v>2601</v>
      </c>
      <c r="D763" s="125">
        <f t="shared" si="11"/>
        <v>302.23880597014926</v>
      </c>
      <c r="E763" s="103">
        <v>2025</v>
      </c>
    </row>
    <row r="764" spans="2:5">
      <c r="B764" s="149" t="s">
        <v>1704</v>
      </c>
      <c r="C764" s="147" t="s">
        <v>2601</v>
      </c>
      <c r="D764" s="125">
        <f t="shared" si="11"/>
        <v>302.23880597014926</v>
      </c>
      <c r="E764" s="103">
        <v>2025</v>
      </c>
    </row>
    <row r="765" spans="2:5">
      <c r="B765" s="149" t="s">
        <v>2441</v>
      </c>
      <c r="C765" s="147" t="s">
        <v>2602</v>
      </c>
      <c r="D765" s="125">
        <f t="shared" si="11"/>
        <v>301.79104477611941</v>
      </c>
      <c r="E765" s="103">
        <v>2022</v>
      </c>
    </row>
    <row r="766" spans="2:5">
      <c r="B766" s="149" t="s">
        <v>471</v>
      </c>
      <c r="C766" s="147" t="s">
        <v>2603</v>
      </c>
      <c r="D766" s="125">
        <f t="shared" si="11"/>
        <v>301.64179104477608</v>
      </c>
      <c r="E766" s="103">
        <v>2021</v>
      </c>
    </row>
    <row r="767" spans="2:5">
      <c r="B767" s="149" t="s">
        <v>468</v>
      </c>
      <c r="C767" s="147" t="s">
        <v>2604</v>
      </c>
      <c r="D767" s="125">
        <f t="shared" si="11"/>
        <v>300.59701492537312</v>
      </c>
      <c r="E767" s="103">
        <v>2014</v>
      </c>
    </row>
    <row r="768" spans="2:5">
      <c r="B768" s="149" t="s">
        <v>291</v>
      </c>
      <c r="C768" s="147" t="s">
        <v>2605</v>
      </c>
      <c r="D768" s="125">
        <f t="shared" si="11"/>
        <v>299.25373134328356</v>
      </c>
      <c r="E768" s="103">
        <v>2005</v>
      </c>
    </row>
    <row r="769" spans="2:5">
      <c r="B769" s="149" t="s">
        <v>2606</v>
      </c>
      <c r="C769" s="147" t="s">
        <v>2607</v>
      </c>
      <c r="D769" s="125">
        <f t="shared" si="11"/>
        <v>298.80597014925371</v>
      </c>
      <c r="E769" s="103">
        <v>2002</v>
      </c>
    </row>
    <row r="770" spans="2:5">
      <c r="B770" s="149" t="s">
        <v>2606</v>
      </c>
      <c r="C770" s="147" t="s">
        <v>2607</v>
      </c>
      <c r="D770" s="125">
        <f t="shared" si="11"/>
        <v>298.80597014925371</v>
      </c>
      <c r="E770" s="103">
        <v>2002</v>
      </c>
    </row>
    <row r="771" spans="2:5">
      <c r="B771" s="149" t="s">
        <v>2608</v>
      </c>
      <c r="C771" s="147" t="s">
        <v>2609</v>
      </c>
      <c r="D771" s="125">
        <f t="shared" si="11"/>
        <v>297.16417910447763</v>
      </c>
      <c r="E771" s="103">
        <v>1991</v>
      </c>
    </row>
    <row r="772" spans="2:5">
      <c r="B772" s="149" t="s">
        <v>2177</v>
      </c>
      <c r="C772" s="147" t="s">
        <v>2610</v>
      </c>
      <c r="D772" s="125">
        <f t="shared" si="11"/>
        <v>296.41791044776119</v>
      </c>
      <c r="E772" s="103">
        <v>1986</v>
      </c>
    </row>
    <row r="773" spans="2:5">
      <c r="B773" s="149" t="s">
        <v>2611</v>
      </c>
      <c r="C773" s="147" t="s">
        <v>2612</v>
      </c>
      <c r="D773" s="125">
        <f t="shared" ref="D773:D836" si="12">E773/6.7</f>
        <v>294.62686567164178</v>
      </c>
      <c r="E773" s="103">
        <v>1974</v>
      </c>
    </row>
    <row r="774" spans="2:5" ht="25.5">
      <c r="B774" s="149" t="s">
        <v>2613</v>
      </c>
      <c r="C774" s="147" t="s">
        <v>2614</v>
      </c>
      <c r="D774" s="125">
        <f t="shared" si="12"/>
        <v>294.47761194029852</v>
      </c>
      <c r="E774" s="103">
        <v>1973</v>
      </c>
    </row>
    <row r="775" spans="2:5">
      <c r="B775" s="149" t="s">
        <v>1930</v>
      </c>
      <c r="C775" s="147" t="s">
        <v>2615</v>
      </c>
      <c r="D775" s="125">
        <f t="shared" si="12"/>
        <v>292.08955223880594</v>
      </c>
      <c r="E775" s="103">
        <v>1957</v>
      </c>
    </row>
    <row r="776" spans="2:5">
      <c r="B776" s="149" t="s">
        <v>1593</v>
      </c>
      <c r="C776" s="147" t="s">
        <v>2616</v>
      </c>
      <c r="D776" s="125">
        <f t="shared" si="12"/>
        <v>291.04477611940297</v>
      </c>
      <c r="E776" s="103">
        <v>1950</v>
      </c>
    </row>
    <row r="777" spans="2:5">
      <c r="B777" s="149" t="s">
        <v>1593</v>
      </c>
      <c r="C777" s="147" t="s">
        <v>2616</v>
      </c>
      <c r="D777" s="125">
        <f t="shared" si="12"/>
        <v>291.04477611940297</v>
      </c>
      <c r="E777" s="103">
        <v>1950</v>
      </c>
    </row>
    <row r="778" spans="2:5">
      <c r="B778" s="149" t="s">
        <v>2617</v>
      </c>
      <c r="C778" s="147" t="s">
        <v>2618</v>
      </c>
      <c r="D778" s="125">
        <f t="shared" si="12"/>
        <v>288.35820895522386</v>
      </c>
      <c r="E778" s="103">
        <v>1932</v>
      </c>
    </row>
    <row r="779" spans="2:5">
      <c r="B779" s="149" t="s">
        <v>2619</v>
      </c>
      <c r="C779" s="147" t="s">
        <v>2620</v>
      </c>
      <c r="D779" s="125">
        <f t="shared" si="12"/>
        <v>287.46268656716416</v>
      </c>
      <c r="E779" s="103">
        <v>1926</v>
      </c>
    </row>
    <row r="780" spans="2:5">
      <c r="B780" s="149" t="s">
        <v>2621</v>
      </c>
      <c r="C780" s="147" t="s">
        <v>2620</v>
      </c>
      <c r="D780" s="125">
        <f t="shared" si="12"/>
        <v>287.46268656716416</v>
      </c>
      <c r="E780" s="103">
        <v>1926</v>
      </c>
    </row>
    <row r="781" spans="2:5">
      <c r="B781" s="149" t="s">
        <v>2622</v>
      </c>
      <c r="C781" s="147" t="s">
        <v>2623</v>
      </c>
      <c r="D781" s="125">
        <f t="shared" si="12"/>
        <v>287.46268656716416</v>
      </c>
      <c r="E781" s="103">
        <v>1926</v>
      </c>
    </row>
    <row r="782" spans="2:5">
      <c r="B782" s="149" t="s">
        <v>2622</v>
      </c>
      <c r="C782" s="147" t="s">
        <v>2623</v>
      </c>
      <c r="D782" s="125">
        <f t="shared" si="12"/>
        <v>287.46268656716416</v>
      </c>
      <c r="E782" s="103">
        <v>1926</v>
      </c>
    </row>
    <row r="783" spans="2:5">
      <c r="B783" s="149" t="s">
        <v>2624</v>
      </c>
      <c r="C783" s="147" t="s">
        <v>2625</v>
      </c>
      <c r="D783" s="125">
        <f t="shared" si="12"/>
        <v>285.97014925373134</v>
      </c>
      <c r="E783" s="103">
        <v>1916</v>
      </c>
    </row>
    <row r="784" spans="2:5">
      <c r="B784" s="149" t="s">
        <v>2626</v>
      </c>
      <c r="C784" s="147" t="s">
        <v>2627</v>
      </c>
      <c r="D784" s="125">
        <f t="shared" si="12"/>
        <v>283.73134328358208</v>
      </c>
      <c r="E784" s="103">
        <v>1901</v>
      </c>
    </row>
    <row r="785" spans="2:5">
      <c r="B785" s="149" t="s">
        <v>2628</v>
      </c>
      <c r="C785" s="147" t="s">
        <v>2629</v>
      </c>
      <c r="D785" s="125">
        <f t="shared" si="12"/>
        <v>282.83582089552237</v>
      </c>
      <c r="E785" s="103">
        <v>1895</v>
      </c>
    </row>
    <row r="786" spans="2:5">
      <c r="B786" s="149" t="s">
        <v>2630</v>
      </c>
      <c r="C786" s="147" t="s">
        <v>2631</v>
      </c>
      <c r="D786" s="125">
        <f t="shared" si="12"/>
        <v>282.08955223880594</v>
      </c>
      <c r="E786" s="103">
        <v>1890</v>
      </c>
    </row>
    <row r="787" spans="2:5">
      <c r="B787" s="149" t="s">
        <v>2630</v>
      </c>
      <c r="C787" s="147" t="s">
        <v>2631</v>
      </c>
      <c r="D787" s="125">
        <f t="shared" si="12"/>
        <v>282.08955223880594</v>
      </c>
      <c r="E787" s="103">
        <v>1890</v>
      </c>
    </row>
    <row r="788" spans="2:5">
      <c r="B788" s="149" t="s">
        <v>2632</v>
      </c>
      <c r="C788" s="147" t="s">
        <v>2633</v>
      </c>
      <c r="D788" s="125">
        <f t="shared" si="12"/>
        <v>281.49253731343282</v>
      </c>
      <c r="E788" s="103">
        <v>1886</v>
      </c>
    </row>
    <row r="789" spans="2:5">
      <c r="B789" s="149" t="s">
        <v>1756</v>
      </c>
      <c r="C789" s="147" t="s">
        <v>2634</v>
      </c>
      <c r="D789" s="125">
        <f t="shared" si="12"/>
        <v>280.8955223880597</v>
      </c>
      <c r="E789" s="103">
        <v>1882</v>
      </c>
    </row>
    <row r="790" spans="2:5">
      <c r="B790" s="149" t="s">
        <v>1756</v>
      </c>
      <c r="C790" s="147" t="s">
        <v>2634</v>
      </c>
      <c r="D790" s="125">
        <f t="shared" si="12"/>
        <v>280.8955223880597</v>
      </c>
      <c r="E790" s="103">
        <v>1882</v>
      </c>
    </row>
    <row r="791" spans="2:5">
      <c r="B791" s="149" t="s">
        <v>2635</v>
      </c>
      <c r="C791" s="147" t="s">
        <v>2636</v>
      </c>
      <c r="D791" s="125">
        <f t="shared" si="12"/>
        <v>280</v>
      </c>
      <c r="E791" s="103">
        <v>1876</v>
      </c>
    </row>
    <row r="792" spans="2:5">
      <c r="B792" s="149" t="s">
        <v>2637</v>
      </c>
      <c r="C792" s="147" t="s">
        <v>2638</v>
      </c>
      <c r="D792" s="125">
        <f t="shared" si="12"/>
        <v>276.56716417910445</v>
      </c>
      <c r="E792" s="103">
        <v>1853</v>
      </c>
    </row>
    <row r="793" spans="2:5">
      <c r="B793" s="149" t="s">
        <v>2637</v>
      </c>
      <c r="C793" s="147" t="s">
        <v>2638</v>
      </c>
      <c r="D793" s="125">
        <f t="shared" si="12"/>
        <v>276.56716417910445</v>
      </c>
      <c r="E793" s="103">
        <v>1853</v>
      </c>
    </row>
    <row r="794" spans="2:5">
      <c r="B794" s="149" t="s">
        <v>2639</v>
      </c>
      <c r="C794" s="147" t="s">
        <v>2640</v>
      </c>
      <c r="D794" s="125">
        <f t="shared" si="12"/>
        <v>275.07462686567163</v>
      </c>
      <c r="E794" s="103">
        <v>1843</v>
      </c>
    </row>
    <row r="795" spans="2:5">
      <c r="B795" s="149" t="s">
        <v>2641</v>
      </c>
      <c r="C795" s="147" t="s">
        <v>2642</v>
      </c>
      <c r="D795" s="125">
        <f t="shared" si="12"/>
        <v>274.92537313432837</v>
      </c>
      <c r="E795" s="103">
        <v>1842</v>
      </c>
    </row>
    <row r="796" spans="2:5">
      <c r="B796" s="149" t="s">
        <v>2643</v>
      </c>
      <c r="C796" s="147" t="s">
        <v>2644</v>
      </c>
      <c r="D796" s="125">
        <f t="shared" si="12"/>
        <v>274.77611940298505</v>
      </c>
      <c r="E796" s="103">
        <v>1841</v>
      </c>
    </row>
    <row r="797" spans="2:5">
      <c r="B797" s="149" t="s">
        <v>2047</v>
      </c>
      <c r="C797" s="147" t="s">
        <v>2645</v>
      </c>
      <c r="D797" s="125">
        <f t="shared" si="12"/>
        <v>270.59701492537312</v>
      </c>
      <c r="E797" s="103">
        <v>1813</v>
      </c>
    </row>
    <row r="798" spans="2:5">
      <c r="B798" s="149" t="s">
        <v>1759</v>
      </c>
      <c r="C798" s="147" t="s">
        <v>2646</v>
      </c>
      <c r="D798" s="125">
        <f t="shared" si="12"/>
        <v>270</v>
      </c>
      <c r="E798" s="103">
        <v>1809</v>
      </c>
    </row>
    <row r="799" spans="2:5">
      <c r="B799" s="149" t="s">
        <v>1759</v>
      </c>
      <c r="C799" s="147" t="s">
        <v>2646</v>
      </c>
      <c r="D799" s="125">
        <f t="shared" si="12"/>
        <v>270</v>
      </c>
      <c r="E799" s="103">
        <v>1809</v>
      </c>
    </row>
    <row r="800" spans="2:5">
      <c r="B800" s="149" t="s">
        <v>2647</v>
      </c>
      <c r="C800" s="147" t="s">
        <v>2648</v>
      </c>
      <c r="D800" s="125">
        <f t="shared" si="12"/>
        <v>268.20895522388059</v>
      </c>
      <c r="E800" s="103">
        <v>1797</v>
      </c>
    </row>
    <row r="801" spans="2:5" ht="25.5">
      <c r="B801" s="149" t="s">
        <v>2649</v>
      </c>
      <c r="C801" s="147" t="s">
        <v>2650</v>
      </c>
      <c r="D801" s="125">
        <f t="shared" si="12"/>
        <v>267.46268656716416</v>
      </c>
      <c r="E801" s="103">
        <v>1792</v>
      </c>
    </row>
    <row r="802" spans="2:5">
      <c r="B802" s="149" t="s">
        <v>2511</v>
      </c>
      <c r="C802" s="147" t="s">
        <v>2651</v>
      </c>
      <c r="D802" s="125">
        <f t="shared" si="12"/>
        <v>266.86567164179104</v>
      </c>
      <c r="E802" s="103">
        <v>1788</v>
      </c>
    </row>
    <row r="803" spans="2:5">
      <c r="B803" s="149" t="s">
        <v>2652</v>
      </c>
      <c r="C803" s="147" t="s">
        <v>2653</v>
      </c>
      <c r="D803" s="125">
        <f t="shared" si="12"/>
        <v>266.26865671641792</v>
      </c>
      <c r="E803" s="103">
        <v>1784</v>
      </c>
    </row>
    <row r="804" spans="2:5">
      <c r="B804" s="149" t="s">
        <v>1276</v>
      </c>
      <c r="C804" s="147" t="s">
        <v>2653</v>
      </c>
      <c r="D804" s="125">
        <f t="shared" si="12"/>
        <v>266.26865671641792</v>
      </c>
      <c r="E804" s="103">
        <v>1784</v>
      </c>
    </row>
    <row r="805" spans="2:5">
      <c r="B805" s="149" t="s">
        <v>2371</v>
      </c>
      <c r="C805" s="147" t="s">
        <v>2654</v>
      </c>
      <c r="D805" s="125">
        <f t="shared" si="12"/>
        <v>264.62686567164178</v>
      </c>
      <c r="E805" s="103">
        <v>1773</v>
      </c>
    </row>
    <row r="806" spans="2:5">
      <c r="B806" s="149" t="s">
        <v>2371</v>
      </c>
      <c r="C806" s="147" t="s">
        <v>2654</v>
      </c>
      <c r="D806" s="125">
        <f t="shared" si="12"/>
        <v>264.62686567164178</v>
      </c>
      <c r="E806" s="103">
        <v>1773</v>
      </c>
    </row>
    <row r="807" spans="2:5">
      <c r="B807" s="149" t="s">
        <v>343</v>
      </c>
      <c r="C807" s="147" t="s">
        <v>2655</v>
      </c>
      <c r="D807" s="125">
        <f t="shared" si="12"/>
        <v>264.32835820895519</v>
      </c>
      <c r="E807" s="103">
        <v>1771</v>
      </c>
    </row>
    <row r="808" spans="2:5">
      <c r="B808" s="149" t="s">
        <v>2233</v>
      </c>
      <c r="C808" s="147" t="s">
        <v>2656</v>
      </c>
      <c r="D808" s="125">
        <f t="shared" si="12"/>
        <v>263.43283582089549</v>
      </c>
      <c r="E808" s="103">
        <v>1765</v>
      </c>
    </row>
    <row r="809" spans="2:5">
      <c r="B809" s="149" t="s">
        <v>2573</v>
      </c>
      <c r="C809" s="147" t="s">
        <v>2657</v>
      </c>
      <c r="D809" s="125">
        <f t="shared" si="12"/>
        <v>263.13432835820896</v>
      </c>
      <c r="E809" s="103">
        <v>1763</v>
      </c>
    </row>
    <row r="810" spans="2:5">
      <c r="B810" s="149" t="s">
        <v>2276</v>
      </c>
      <c r="C810" s="147" t="s">
        <v>2658</v>
      </c>
      <c r="D810" s="125">
        <f t="shared" si="12"/>
        <v>262.83582089552237</v>
      </c>
      <c r="E810" s="103">
        <v>1761</v>
      </c>
    </row>
    <row r="811" spans="2:5">
      <c r="B811" s="149" t="s">
        <v>2659</v>
      </c>
      <c r="C811" s="147" t="s">
        <v>2660</v>
      </c>
      <c r="D811" s="125">
        <f t="shared" si="12"/>
        <v>261.34328358208955</v>
      </c>
      <c r="E811" s="103">
        <v>1751</v>
      </c>
    </row>
    <row r="812" spans="2:5">
      <c r="B812" s="149" t="s">
        <v>2630</v>
      </c>
      <c r="C812" s="147" t="s">
        <v>2661</v>
      </c>
      <c r="D812" s="125">
        <f t="shared" si="12"/>
        <v>259.40298507462688</v>
      </c>
      <c r="E812" s="103">
        <v>1738</v>
      </c>
    </row>
    <row r="813" spans="2:5">
      <c r="B813" s="149" t="s">
        <v>2630</v>
      </c>
      <c r="C813" s="147" t="s">
        <v>2661</v>
      </c>
      <c r="D813" s="125">
        <f t="shared" si="12"/>
        <v>259.40298507462688</v>
      </c>
      <c r="E813" s="103">
        <v>1738</v>
      </c>
    </row>
    <row r="814" spans="2:5">
      <c r="B814" s="149" t="s">
        <v>2190</v>
      </c>
      <c r="C814" s="147" t="s">
        <v>2662</v>
      </c>
      <c r="D814" s="125">
        <f t="shared" si="12"/>
        <v>259.25373134328356</v>
      </c>
      <c r="E814" s="103">
        <v>1737</v>
      </c>
    </row>
    <row r="815" spans="2:5">
      <c r="B815" s="149" t="s">
        <v>2190</v>
      </c>
      <c r="C815" s="147" t="s">
        <v>2662</v>
      </c>
      <c r="D815" s="125">
        <f t="shared" si="12"/>
        <v>259.25373134328356</v>
      </c>
      <c r="E815" s="103">
        <v>1737</v>
      </c>
    </row>
    <row r="816" spans="2:5">
      <c r="B816" s="149" t="s">
        <v>2663</v>
      </c>
      <c r="C816" s="147" t="s">
        <v>2664</v>
      </c>
      <c r="D816" s="125">
        <f t="shared" si="12"/>
        <v>258.95522388059703</v>
      </c>
      <c r="E816" s="103">
        <v>1735</v>
      </c>
    </row>
    <row r="817" spans="2:5">
      <c r="B817" s="149" t="s">
        <v>2663</v>
      </c>
      <c r="C817" s="147" t="s">
        <v>2664</v>
      </c>
      <c r="D817" s="125">
        <f t="shared" si="12"/>
        <v>258.95522388059703</v>
      </c>
      <c r="E817" s="103">
        <v>1735</v>
      </c>
    </row>
    <row r="818" spans="2:5">
      <c r="B818" s="149" t="s">
        <v>2635</v>
      </c>
      <c r="C818" s="147" t="s">
        <v>2665</v>
      </c>
      <c r="D818" s="125">
        <f t="shared" si="12"/>
        <v>258.80597014925371</v>
      </c>
      <c r="E818" s="103">
        <v>1734</v>
      </c>
    </row>
    <row r="819" spans="2:5">
      <c r="B819" s="149" t="s">
        <v>2666</v>
      </c>
      <c r="C819" s="147" t="s">
        <v>2667</v>
      </c>
      <c r="D819" s="125">
        <f t="shared" si="12"/>
        <v>253.28358208955223</v>
      </c>
      <c r="E819" s="103">
        <v>1697</v>
      </c>
    </row>
    <row r="820" spans="2:5">
      <c r="B820" s="149" t="s">
        <v>2175</v>
      </c>
      <c r="C820" s="147" t="s">
        <v>2668</v>
      </c>
      <c r="D820" s="125">
        <f t="shared" si="12"/>
        <v>252.68656716417911</v>
      </c>
      <c r="E820" s="103">
        <v>1693</v>
      </c>
    </row>
    <row r="821" spans="2:5">
      <c r="B821" s="149" t="s">
        <v>2175</v>
      </c>
      <c r="C821" s="147" t="s">
        <v>2668</v>
      </c>
      <c r="D821" s="125">
        <f t="shared" si="12"/>
        <v>252.68656716417911</v>
      </c>
      <c r="E821" s="103">
        <v>1693</v>
      </c>
    </row>
    <row r="822" spans="2:5">
      <c r="B822" s="149" t="s">
        <v>2265</v>
      </c>
      <c r="C822" s="147" t="s">
        <v>2669</v>
      </c>
      <c r="D822" s="125">
        <f t="shared" si="12"/>
        <v>252.38805970149252</v>
      </c>
      <c r="E822" s="103">
        <v>1691</v>
      </c>
    </row>
    <row r="823" spans="2:5">
      <c r="B823" s="149" t="s">
        <v>2265</v>
      </c>
      <c r="C823" s="147" t="s">
        <v>2669</v>
      </c>
      <c r="D823" s="125">
        <f t="shared" si="12"/>
        <v>252.38805970149252</v>
      </c>
      <c r="E823" s="103">
        <v>1691</v>
      </c>
    </row>
    <row r="824" spans="2:5">
      <c r="B824" s="149" t="s">
        <v>2190</v>
      </c>
      <c r="C824" s="147" t="s">
        <v>2670</v>
      </c>
      <c r="D824" s="125">
        <f t="shared" si="12"/>
        <v>251.94029850746267</v>
      </c>
      <c r="E824" s="103">
        <v>1688</v>
      </c>
    </row>
    <row r="825" spans="2:5">
      <c r="B825" s="149" t="s">
        <v>2190</v>
      </c>
      <c r="C825" s="147" t="s">
        <v>2670</v>
      </c>
      <c r="D825" s="125">
        <f t="shared" si="12"/>
        <v>251.94029850746267</v>
      </c>
      <c r="E825" s="103">
        <v>1688</v>
      </c>
    </row>
    <row r="826" spans="2:5">
      <c r="B826" s="149" t="s">
        <v>1704</v>
      </c>
      <c r="C826" s="147" t="s">
        <v>2671</v>
      </c>
      <c r="D826" s="125">
        <f t="shared" si="12"/>
        <v>249.85074626865671</v>
      </c>
      <c r="E826" s="103">
        <v>1674</v>
      </c>
    </row>
    <row r="827" spans="2:5">
      <c r="B827" s="149" t="s">
        <v>1704</v>
      </c>
      <c r="C827" s="147" t="s">
        <v>2671</v>
      </c>
      <c r="D827" s="125">
        <f t="shared" si="12"/>
        <v>249.85074626865671</v>
      </c>
      <c r="E827" s="103">
        <v>1674</v>
      </c>
    </row>
    <row r="828" spans="2:5" ht="25.5">
      <c r="B828" s="149" t="s">
        <v>2672</v>
      </c>
      <c r="C828" s="147" t="s">
        <v>2673</v>
      </c>
      <c r="D828" s="125">
        <f t="shared" si="12"/>
        <v>247.31343283582089</v>
      </c>
      <c r="E828" s="103">
        <v>1657</v>
      </c>
    </row>
    <row r="829" spans="2:5" ht="25.5">
      <c r="B829" s="149" t="s">
        <v>2672</v>
      </c>
      <c r="C829" s="147" t="s">
        <v>2673</v>
      </c>
      <c r="D829" s="125">
        <f t="shared" si="12"/>
        <v>247.31343283582089</v>
      </c>
      <c r="E829" s="103">
        <v>1657</v>
      </c>
    </row>
    <row r="830" spans="2:5">
      <c r="B830" s="149" t="s">
        <v>438</v>
      </c>
      <c r="C830" s="147" t="s">
        <v>2674</v>
      </c>
      <c r="D830" s="125">
        <f t="shared" si="12"/>
        <v>245.97014925373134</v>
      </c>
      <c r="E830" s="103">
        <v>1648</v>
      </c>
    </row>
    <row r="831" spans="2:5">
      <c r="B831" s="149" t="s">
        <v>1930</v>
      </c>
      <c r="C831" s="147" t="s">
        <v>2675</v>
      </c>
      <c r="D831" s="125">
        <f t="shared" si="12"/>
        <v>245.22388059701493</v>
      </c>
      <c r="E831" s="103">
        <v>1643</v>
      </c>
    </row>
    <row r="832" spans="2:5">
      <c r="B832" s="149" t="s">
        <v>438</v>
      </c>
      <c r="C832" s="147" t="s">
        <v>2676</v>
      </c>
      <c r="D832" s="125">
        <f t="shared" si="12"/>
        <v>243.13432835820896</v>
      </c>
      <c r="E832" s="103">
        <v>1629</v>
      </c>
    </row>
    <row r="833" spans="2:5">
      <c r="B833" s="149" t="s">
        <v>2677</v>
      </c>
      <c r="C833" s="147" t="s">
        <v>2678</v>
      </c>
      <c r="D833" s="125">
        <f t="shared" si="12"/>
        <v>242.23880597014926</v>
      </c>
      <c r="E833" s="103">
        <v>1623</v>
      </c>
    </row>
    <row r="834" spans="2:5">
      <c r="B834" s="149" t="s">
        <v>2471</v>
      </c>
      <c r="C834" s="147" t="s">
        <v>2679</v>
      </c>
      <c r="D834" s="125">
        <f t="shared" si="12"/>
        <v>241.49253731343282</v>
      </c>
      <c r="E834" s="103">
        <v>1618</v>
      </c>
    </row>
    <row r="835" spans="2:5">
      <c r="B835" s="149" t="s">
        <v>2471</v>
      </c>
      <c r="C835" s="147" t="s">
        <v>2679</v>
      </c>
      <c r="D835" s="125">
        <f t="shared" si="12"/>
        <v>241.49253731343282</v>
      </c>
      <c r="E835" s="103">
        <v>1618</v>
      </c>
    </row>
    <row r="836" spans="2:5">
      <c r="B836" s="149" t="s">
        <v>1745</v>
      </c>
      <c r="C836" s="147" t="s">
        <v>2680</v>
      </c>
      <c r="D836" s="125">
        <f t="shared" si="12"/>
        <v>240.14925373134326</v>
      </c>
      <c r="E836" s="103">
        <v>1609</v>
      </c>
    </row>
    <row r="837" spans="2:5">
      <c r="B837" s="149" t="s">
        <v>1866</v>
      </c>
      <c r="C837" s="147" t="s">
        <v>2681</v>
      </c>
      <c r="D837" s="125">
        <f t="shared" ref="D837:D900" si="13">E837/6.7</f>
        <v>239.85074626865671</v>
      </c>
      <c r="E837" s="103">
        <v>1607</v>
      </c>
    </row>
    <row r="838" spans="2:5">
      <c r="B838" s="149" t="s">
        <v>2682</v>
      </c>
      <c r="C838" s="147" t="s">
        <v>2683</v>
      </c>
      <c r="D838" s="125">
        <f t="shared" si="13"/>
        <v>239.1044776119403</v>
      </c>
      <c r="E838" s="103">
        <v>1602</v>
      </c>
    </row>
    <row r="839" spans="2:5">
      <c r="B839" s="149" t="s">
        <v>2684</v>
      </c>
      <c r="C839" s="147" t="s">
        <v>2685</v>
      </c>
      <c r="D839" s="125">
        <f t="shared" si="13"/>
        <v>237.76119402985074</v>
      </c>
      <c r="E839" s="103">
        <v>1593</v>
      </c>
    </row>
    <row r="840" spans="2:5" ht="25.5">
      <c r="B840" s="149" t="s">
        <v>2295</v>
      </c>
      <c r="C840" s="147" t="s">
        <v>2686</v>
      </c>
      <c r="D840" s="125">
        <f t="shared" si="13"/>
        <v>236.86567164179104</v>
      </c>
      <c r="E840" s="103">
        <v>1587</v>
      </c>
    </row>
    <row r="841" spans="2:5">
      <c r="B841" s="149" t="s">
        <v>2687</v>
      </c>
      <c r="C841" s="147" t="s">
        <v>2688</v>
      </c>
      <c r="D841" s="125">
        <f t="shared" si="13"/>
        <v>236.86567164179104</v>
      </c>
      <c r="E841" s="103">
        <v>1587</v>
      </c>
    </row>
    <row r="842" spans="2:5">
      <c r="B842" s="149" t="s">
        <v>2687</v>
      </c>
      <c r="C842" s="147" t="s">
        <v>2688</v>
      </c>
      <c r="D842" s="125">
        <f t="shared" si="13"/>
        <v>236.86567164179104</v>
      </c>
      <c r="E842" s="103">
        <v>1587</v>
      </c>
    </row>
    <row r="843" spans="2:5">
      <c r="B843" s="149" t="s">
        <v>2689</v>
      </c>
      <c r="C843" s="147" t="s">
        <v>2690</v>
      </c>
      <c r="D843" s="125">
        <f t="shared" si="13"/>
        <v>236.41791044776119</v>
      </c>
      <c r="E843" s="103">
        <v>1584</v>
      </c>
    </row>
    <row r="844" spans="2:5">
      <c r="B844" s="149" t="s">
        <v>2175</v>
      </c>
      <c r="C844" s="147" t="s">
        <v>2691</v>
      </c>
      <c r="D844" s="125">
        <f t="shared" si="13"/>
        <v>235.52238805970148</v>
      </c>
      <c r="E844" s="103">
        <v>1578</v>
      </c>
    </row>
    <row r="845" spans="2:5">
      <c r="B845" s="149" t="s">
        <v>2175</v>
      </c>
      <c r="C845" s="147" t="s">
        <v>2691</v>
      </c>
      <c r="D845" s="125">
        <f t="shared" si="13"/>
        <v>235.52238805970148</v>
      </c>
      <c r="E845" s="103">
        <v>1578</v>
      </c>
    </row>
    <row r="846" spans="2:5">
      <c r="B846" s="149" t="s">
        <v>2608</v>
      </c>
      <c r="C846" s="147" t="s">
        <v>2692</v>
      </c>
      <c r="D846" s="125">
        <f t="shared" si="13"/>
        <v>233.73134328358208</v>
      </c>
      <c r="E846" s="103">
        <v>1566</v>
      </c>
    </row>
    <row r="847" spans="2:5" ht="25.5">
      <c r="B847" s="149" t="s">
        <v>294</v>
      </c>
      <c r="C847" s="147" t="s">
        <v>2693</v>
      </c>
      <c r="D847" s="125">
        <f t="shared" si="13"/>
        <v>232.98507462686567</v>
      </c>
      <c r="E847" s="103">
        <v>1561</v>
      </c>
    </row>
    <row r="848" spans="2:5" ht="25.5">
      <c r="B848" s="149" t="s">
        <v>294</v>
      </c>
      <c r="C848" s="147" t="s">
        <v>2693</v>
      </c>
      <c r="D848" s="125">
        <f t="shared" si="13"/>
        <v>232.98507462686567</v>
      </c>
      <c r="E848" s="103">
        <v>1561</v>
      </c>
    </row>
    <row r="849" spans="2:5">
      <c r="B849" s="149" t="s">
        <v>2694</v>
      </c>
      <c r="C849" s="147" t="s">
        <v>2695</v>
      </c>
      <c r="D849" s="125">
        <f t="shared" si="13"/>
        <v>232.68656716417911</v>
      </c>
      <c r="E849" s="103">
        <v>1559</v>
      </c>
    </row>
    <row r="850" spans="2:5">
      <c r="B850" s="149" t="s">
        <v>2696</v>
      </c>
      <c r="C850" s="147" t="s">
        <v>2697</v>
      </c>
      <c r="D850" s="125">
        <f t="shared" si="13"/>
        <v>232.38805970149252</v>
      </c>
      <c r="E850" s="103">
        <v>1557</v>
      </c>
    </row>
    <row r="851" spans="2:5">
      <c r="B851" s="149" t="s">
        <v>2051</v>
      </c>
      <c r="C851" s="147" t="s">
        <v>2698</v>
      </c>
      <c r="D851" s="125">
        <f t="shared" si="13"/>
        <v>231.94029850746267</v>
      </c>
      <c r="E851" s="103">
        <v>1554</v>
      </c>
    </row>
    <row r="852" spans="2:5">
      <c r="B852" s="149" t="s">
        <v>2699</v>
      </c>
      <c r="C852" s="147" t="s">
        <v>2700</v>
      </c>
      <c r="D852" s="125">
        <f t="shared" si="13"/>
        <v>230.59701492537312</v>
      </c>
      <c r="E852" s="103">
        <v>1545</v>
      </c>
    </row>
    <row r="853" spans="2:5">
      <c r="B853" s="149" t="s">
        <v>2699</v>
      </c>
      <c r="C853" s="147" t="s">
        <v>2700</v>
      </c>
      <c r="D853" s="125">
        <f t="shared" si="13"/>
        <v>230.59701492537312</v>
      </c>
      <c r="E853" s="103">
        <v>1545</v>
      </c>
    </row>
    <row r="854" spans="2:5">
      <c r="B854" s="149" t="s">
        <v>2701</v>
      </c>
      <c r="C854" s="147" t="s">
        <v>2702</v>
      </c>
      <c r="D854" s="125">
        <f t="shared" si="13"/>
        <v>229.70149253731341</v>
      </c>
      <c r="E854" s="103">
        <v>1539</v>
      </c>
    </row>
    <row r="855" spans="2:5">
      <c r="B855" s="149" t="s">
        <v>2371</v>
      </c>
      <c r="C855" s="147" t="s">
        <v>2703</v>
      </c>
      <c r="D855" s="125">
        <f t="shared" si="13"/>
        <v>225.37313432835819</v>
      </c>
      <c r="E855" s="103">
        <v>1510</v>
      </c>
    </row>
    <row r="856" spans="2:5">
      <c r="B856" s="149" t="s">
        <v>2704</v>
      </c>
      <c r="C856" s="147" t="s">
        <v>2705</v>
      </c>
      <c r="D856" s="125">
        <f t="shared" si="13"/>
        <v>224.62686567164178</v>
      </c>
      <c r="E856" s="103">
        <v>1505</v>
      </c>
    </row>
    <row r="857" spans="2:5">
      <c r="B857" s="149" t="s">
        <v>2706</v>
      </c>
      <c r="C857" s="147" t="s">
        <v>2707</v>
      </c>
      <c r="D857" s="125">
        <f t="shared" si="13"/>
        <v>223.88059701492537</v>
      </c>
      <c r="E857" s="103">
        <v>1500</v>
      </c>
    </row>
    <row r="858" spans="2:5">
      <c r="B858" s="149" t="s">
        <v>1276</v>
      </c>
      <c r="C858" s="147" t="s">
        <v>2708</v>
      </c>
      <c r="D858" s="125">
        <f t="shared" si="13"/>
        <v>223.13432835820896</v>
      </c>
      <c r="E858" s="103">
        <v>1495</v>
      </c>
    </row>
    <row r="859" spans="2:5">
      <c r="B859" s="149" t="s">
        <v>2652</v>
      </c>
      <c r="C859" s="147" t="s">
        <v>2708</v>
      </c>
      <c r="D859" s="125">
        <f t="shared" si="13"/>
        <v>223.13432835820896</v>
      </c>
      <c r="E859" s="103">
        <v>1495</v>
      </c>
    </row>
    <row r="860" spans="2:5">
      <c r="B860" s="149" t="s">
        <v>2613</v>
      </c>
      <c r="C860" s="147" t="s">
        <v>2709</v>
      </c>
      <c r="D860" s="125">
        <f t="shared" si="13"/>
        <v>218.50746268656715</v>
      </c>
      <c r="E860" s="103">
        <v>1464</v>
      </c>
    </row>
    <row r="861" spans="2:5">
      <c r="B861" s="149" t="s">
        <v>2704</v>
      </c>
      <c r="C861" s="147" t="s">
        <v>2710</v>
      </c>
      <c r="D861" s="125">
        <f t="shared" si="13"/>
        <v>218.0597014925373</v>
      </c>
      <c r="E861" s="103">
        <v>1461</v>
      </c>
    </row>
    <row r="862" spans="2:5">
      <c r="B862" s="149" t="s">
        <v>1678</v>
      </c>
      <c r="C862" s="147" t="s">
        <v>2711</v>
      </c>
      <c r="D862" s="125">
        <f t="shared" si="13"/>
        <v>217.1641791044776</v>
      </c>
      <c r="E862" s="103">
        <v>1455</v>
      </c>
    </row>
    <row r="863" spans="2:5">
      <c r="B863" s="149" t="s">
        <v>1678</v>
      </c>
      <c r="C863" s="147" t="s">
        <v>2711</v>
      </c>
      <c r="D863" s="125">
        <f t="shared" si="13"/>
        <v>217.1641791044776</v>
      </c>
      <c r="E863" s="103">
        <v>1455</v>
      </c>
    </row>
    <row r="864" spans="2:5">
      <c r="B864" s="149" t="s">
        <v>2349</v>
      </c>
      <c r="C864" s="147" t="s">
        <v>2712</v>
      </c>
      <c r="D864" s="125">
        <f t="shared" si="13"/>
        <v>217.01492537313433</v>
      </c>
      <c r="E864" s="103">
        <v>1454</v>
      </c>
    </row>
    <row r="865" spans="2:5">
      <c r="B865" s="149" t="s">
        <v>2349</v>
      </c>
      <c r="C865" s="147" t="s">
        <v>2712</v>
      </c>
      <c r="D865" s="125">
        <f t="shared" si="13"/>
        <v>217.01492537313433</v>
      </c>
      <c r="E865" s="103">
        <v>1454</v>
      </c>
    </row>
    <row r="866" spans="2:5">
      <c r="B866" s="149" t="s">
        <v>2713</v>
      </c>
      <c r="C866" s="147" t="s">
        <v>2714</v>
      </c>
      <c r="D866" s="125">
        <f t="shared" si="13"/>
        <v>216.56716417910448</v>
      </c>
      <c r="E866" s="103">
        <v>1451</v>
      </c>
    </row>
    <row r="867" spans="2:5">
      <c r="B867" s="149" t="s">
        <v>2713</v>
      </c>
      <c r="C867" s="147" t="s">
        <v>2714</v>
      </c>
      <c r="D867" s="125">
        <f t="shared" si="13"/>
        <v>216.56716417910448</v>
      </c>
      <c r="E867" s="103">
        <v>1451</v>
      </c>
    </row>
    <row r="868" spans="2:5" ht="25.5">
      <c r="B868" s="149" t="s">
        <v>2715</v>
      </c>
      <c r="C868" s="147" t="s">
        <v>2716</v>
      </c>
      <c r="D868" s="125">
        <f t="shared" si="13"/>
        <v>214.62686567164178</v>
      </c>
      <c r="E868" s="103">
        <v>1438</v>
      </c>
    </row>
    <row r="869" spans="2:5" ht="25.5">
      <c r="B869" s="149" t="s">
        <v>2715</v>
      </c>
      <c r="C869" s="147" t="s">
        <v>2716</v>
      </c>
      <c r="D869" s="125">
        <f t="shared" si="13"/>
        <v>214.62686567164178</v>
      </c>
      <c r="E869" s="103">
        <v>1438</v>
      </c>
    </row>
    <row r="870" spans="2:5">
      <c r="B870" s="149" t="s">
        <v>2717</v>
      </c>
      <c r="C870" s="147" t="s">
        <v>2718</v>
      </c>
      <c r="D870" s="125">
        <f t="shared" si="13"/>
        <v>212.38805970149252</v>
      </c>
      <c r="E870" s="103">
        <v>1423</v>
      </c>
    </row>
    <row r="871" spans="2:5">
      <c r="B871" s="149" t="s">
        <v>2717</v>
      </c>
      <c r="C871" s="147" t="s">
        <v>2719</v>
      </c>
      <c r="D871" s="125">
        <f t="shared" si="13"/>
        <v>212.38805970149252</v>
      </c>
      <c r="E871" s="103">
        <v>1423</v>
      </c>
    </row>
    <row r="872" spans="2:5">
      <c r="B872" s="149" t="s">
        <v>2720</v>
      </c>
      <c r="C872" s="147" t="s">
        <v>2721</v>
      </c>
      <c r="D872" s="125">
        <f t="shared" si="13"/>
        <v>211.04477611940297</v>
      </c>
      <c r="E872" s="103">
        <v>1414</v>
      </c>
    </row>
    <row r="873" spans="2:5">
      <c r="B873" s="149" t="s">
        <v>2720</v>
      </c>
      <c r="C873" s="147" t="s">
        <v>2721</v>
      </c>
      <c r="D873" s="125">
        <f t="shared" si="13"/>
        <v>211.04477611940297</v>
      </c>
      <c r="E873" s="103">
        <v>1414</v>
      </c>
    </row>
    <row r="874" spans="2:5">
      <c r="B874" s="149" t="s">
        <v>2722</v>
      </c>
      <c r="C874" s="147" t="s">
        <v>2723</v>
      </c>
      <c r="D874" s="125">
        <f t="shared" si="13"/>
        <v>210</v>
      </c>
      <c r="E874" s="103">
        <v>1407</v>
      </c>
    </row>
    <row r="875" spans="2:5">
      <c r="B875" s="149" t="s">
        <v>2722</v>
      </c>
      <c r="C875" s="147" t="s">
        <v>2723</v>
      </c>
      <c r="D875" s="125">
        <f t="shared" si="13"/>
        <v>210</v>
      </c>
      <c r="E875" s="103">
        <v>1407</v>
      </c>
    </row>
    <row r="876" spans="2:5">
      <c r="B876" s="149" t="s">
        <v>2078</v>
      </c>
      <c r="C876" s="147" t="s">
        <v>2724</v>
      </c>
      <c r="D876" s="125">
        <f t="shared" si="13"/>
        <v>208.955223880597</v>
      </c>
      <c r="E876" s="103">
        <v>1400</v>
      </c>
    </row>
    <row r="877" spans="2:5">
      <c r="B877" s="149" t="s">
        <v>2725</v>
      </c>
      <c r="C877" s="147" t="s">
        <v>2726</v>
      </c>
      <c r="D877" s="125">
        <f t="shared" si="13"/>
        <v>206.26865671641789</v>
      </c>
      <c r="E877" s="103">
        <v>1382</v>
      </c>
    </row>
    <row r="878" spans="2:5">
      <c r="B878" s="149" t="s">
        <v>2727</v>
      </c>
      <c r="C878" s="147" t="s">
        <v>2728</v>
      </c>
      <c r="D878" s="125">
        <f t="shared" si="13"/>
        <v>205.07462686567163</v>
      </c>
      <c r="E878" s="103">
        <v>1374</v>
      </c>
    </row>
    <row r="879" spans="2:5">
      <c r="B879" s="149" t="s">
        <v>2727</v>
      </c>
      <c r="C879" s="147" t="s">
        <v>2728</v>
      </c>
      <c r="D879" s="125">
        <f t="shared" si="13"/>
        <v>205.07462686567163</v>
      </c>
      <c r="E879" s="103">
        <v>1374</v>
      </c>
    </row>
    <row r="880" spans="2:5">
      <c r="B880" s="149" t="s">
        <v>2729</v>
      </c>
      <c r="C880" s="147" t="s">
        <v>2730</v>
      </c>
      <c r="D880" s="125">
        <f t="shared" si="13"/>
        <v>203.58208955223881</v>
      </c>
      <c r="E880" s="103">
        <v>1364</v>
      </c>
    </row>
    <row r="881" spans="2:5">
      <c r="B881" s="149" t="s">
        <v>2731</v>
      </c>
      <c r="C881" s="147" t="s">
        <v>2732</v>
      </c>
      <c r="D881" s="125">
        <f t="shared" si="13"/>
        <v>203.43283582089552</v>
      </c>
      <c r="E881" s="103">
        <v>1363</v>
      </c>
    </row>
    <row r="882" spans="2:5">
      <c r="B882" s="149" t="s">
        <v>1930</v>
      </c>
      <c r="C882" s="147" t="s">
        <v>2733</v>
      </c>
      <c r="D882" s="125">
        <f t="shared" si="13"/>
        <v>202.38805970149252</v>
      </c>
      <c r="E882" s="103">
        <v>1356</v>
      </c>
    </row>
    <row r="883" spans="2:5">
      <c r="B883" s="149" t="s">
        <v>2734</v>
      </c>
      <c r="C883" s="147" t="s">
        <v>2735</v>
      </c>
      <c r="D883" s="125">
        <f t="shared" si="13"/>
        <v>200.59701492537312</v>
      </c>
      <c r="E883" s="103">
        <v>1344</v>
      </c>
    </row>
    <row r="884" spans="2:5">
      <c r="B884" s="149" t="s">
        <v>2736</v>
      </c>
      <c r="C884" s="147" t="s">
        <v>2737</v>
      </c>
      <c r="D884" s="125">
        <f t="shared" si="13"/>
        <v>197.31343283582089</v>
      </c>
      <c r="E884" s="103">
        <v>1322</v>
      </c>
    </row>
    <row r="885" spans="2:5">
      <c r="B885" s="149" t="s">
        <v>299</v>
      </c>
      <c r="C885" s="147" t="s">
        <v>2738</v>
      </c>
      <c r="D885" s="125">
        <f t="shared" si="13"/>
        <v>197.1641791044776</v>
      </c>
      <c r="E885" s="103">
        <v>1321</v>
      </c>
    </row>
    <row r="886" spans="2:5">
      <c r="B886" s="149" t="s">
        <v>467</v>
      </c>
      <c r="C886" s="147" t="s">
        <v>2739</v>
      </c>
      <c r="D886" s="125">
        <f t="shared" si="13"/>
        <v>197.01492537313433</v>
      </c>
      <c r="E886" s="103">
        <v>1320</v>
      </c>
    </row>
    <row r="887" spans="2:5">
      <c r="B887" s="149" t="s">
        <v>2643</v>
      </c>
      <c r="C887" s="147" t="s">
        <v>2740</v>
      </c>
      <c r="D887" s="125">
        <f t="shared" si="13"/>
        <v>196.56716417910448</v>
      </c>
      <c r="E887" s="103">
        <v>1317</v>
      </c>
    </row>
    <row r="888" spans="2:5">
      <c r="B888" s="149" t="s">
        <v>2643</v>
      </c>
      <c r="C888" s="147" t="s">
        <v>2740</v>
      </c>
      <c r="D888" s="125">
        <f t="shared" si="13"/>
        <v>196.56716417910448</v>
      </c>
      <c r="E888" s="103">
        <v>1317</v>
      </c>
    </row>
    <row r="889" spans="2:5">
      <c r="B889" s="149" t="s">
        <v>2066</v>
      </c>
      <c r="C889" s="147" t="s">
        <v>2741</v>
      </c>
      <c r="D889" s="125">
        <f t="shared" si="13"/>
        <v>193.88059701492537</v>
      </c>
      <c r="E889" s="103">
        <v>1299</v>
      </c>
    </row>
    <row r="890" spans="2:5">
      <c r="B890" s="149" t="s">
        <v>2742</v>
      </c>
      <c r="C890" s="147" t="s">
        <v>2743</v>
      </c>
      <c r="D890" s="125">
        <f t="shared" si="13"/>
        <v>192.23880597014926</v>
      </c>
      <c r="E890" s="103">
        <v>1288</v>
      </c>
    </row>
    <row r="891" spans="2:5" ht="25.5">
      <c r="B891" s="149" t="s">
        <v>2744</v>
      </c>
      <c r="C891" s="147" t="s">
        <v>2745</v>
      </c>
      <c r="D891" s="125">
        <f t="shared" si="13"/>
        <v>190.74626865671641</v>
      </c>
      <c r="E891" s="103">
        <v>1278</v>
      </c>
    </row>
    <row r="892" spans="2:5" ht="25.5">
      <c r="B892" s="149" t="s">
        <v>2744</v>
      </c>
      <c r="C892" s="147" t="s">
        <v>2745</v>
      </c>
      <c r="D892" s="125">
        <f t="shared" si="13"/>
        <v>190.74626865671641</v>
      </c>
      <c r="E892" s="103">
        <v>1278</v>
      </c>
    </row>
    <row r="893" spans="2:5">
      <c r="B893" s="149" t="s">
        <v>1287</v>
      </c>
      <c r="C893" s="147" t="s">
        <v>2746</v>
      </c>
      <c r="D893" s="125">
        <f t="shared" si="13"/>
        <v>190.44776119402985</v>
      </c>
      <c r="E893" s="103">
        <v>1276</v>
      </c>
    </row>
    <row r="894" spans="2:5">
      <c r="B894" s="149" t="s">
        <v>2554</v>
      </c>
      <c r="C894" s="147" t="s">
        <v>2746</v>
      </c>
      <c r="D894" s="125">
        <f t="shared" si="13"/>
        <v>190.44776119402985</v>
      </c>
      <c r="E894" s="103">
        <v>1276</v>
      </c>
    </row>
    <row r="895" spans="2:5">
      <c r="B895" s="149" t="s">
        <v>2388</v>
      </c>
      <c r="C895" s="147" t="s">
        <v>2747</v>
      </c>
      <c r="D895" s="125">
        <f t="shared" si="13"/>
        <v>189.70149253731344</v>
      </c>
      <c r="E895" s="103">
        <v>1271</v>
      </c>
    </row>
    <row r="896" spans="2:5">
      <c r="B896" s="149" t="s">
        <v>2748</v>
      </c>
      <c r="C896" s="147" t="s">
        <v>2749</v>
      </c>
      <c r="D896" s="125">
        <f t="shared" si="13"/>
        <v>188.80597014925374</v>
      </c>
      <c r="E896" s="103">
        <v>1265</v>
      </c>
    </row>
    <row r="897" spans="2:5">
      <c r="B897" s="149" t="s">
        <v>2750</v>
      </c>
      <c r="C897" s="147" t="s">
        <v>2749</v>
      </c>
      <c r="D897" s="125">
        <f t="shared" si="13"/>
        <v>188.80597014925374</v>
      </c>
      <c r="E897" s="103">
        <v>1265</v>
      </c>
    </row>
    <row r="898" spans="2:5">
      <c r="B898" s="149" t="s">
        <v>2413</v>
      </c>
      <c r="C898" s="147" t="s">
        <v>2751</v>
      </c>
      <c r="D898" s="125">
        <f t="shared" si="13"/>
        <v>188.65671641791045</v>
      </c>
      <c r="E898" s="103">
        <v>1264</v>
      </c>
    </row>
    <row r="899" spans="2:5">
      <c r="B899" s="149" t="s">
        <v>2413</v>
      </c>
      <c r="C899" s="147" t="s">
        <v>2751</v>
      </c>
      <c r="D899" s="125">
        <f t="shared" si="13"/>
        <v>188.65671641791045</v>
      </c>
      <c r="E899" s="103">
        <v>1264</v>
      </c>
    </row>
    <row r="900" spans="2:5">
      <c r="B900" s="149" t="s">
        <v>1984</v>
      </c>
      <c r="C900" s="147" t="s">
        <v>2752</v>
      </c>
      <c r="D900" s="125">
        <f t="shared" si="13"/>
        <v>188.35820895522389</v>
      </c>
      <c r="E900" s="103">
        <v>1262</v>
      </c>
    </row>
    <row r="901" spans="2:5">
      <c r="B901" s="149" t="s">
        <v>1984</v>
      </c>
      <c r="C901" s="147" t="s">
        <v>2752</v>
      </c>
      <c r="D901" s="125">
        <f t="shared" ref="D901:D964" si="14">E901/6.7</f>
        <v>188.35820895522389</v>
      </c>
      <c r="E901" s="103">
        <v>1262</v>
      </c>
    </row>
    <row r="902" spans="2:5">
      <c r="B902" s="149" t="s">
        <v>2208</v>
      </c>
      <c r="C902" s="147" t="s">
        <v>2753</v>
      </c>
      <c r="D902" s="125">
        <f t="shared" si="14"/>
        <v>187.46268656716418</v>
      </c>
      <c r="E902" s="103">
        <v>1256</v>
      </c>
    </row>
    <row r="903" spans="2:5">
      <c r="B903" s="149" t="s">
        <v>2563</v>
      </c>
      <c r="C903" s="147" t="s">
        <v>2753</v>
      </c>
      <c r="D903" s="125">
        <f t="shared" si="14"/>
        <v>187.46268656716418</v>
      </c>
      <c r="E903" s="103">
        <v>1256</v>
      </c>
    </row>
    <row r="904" spans="2:5" ht="25.5">
      <c r="B904" s="149" t="s">
        <v>289</v>
      </c>
      <c r="C904" s="147" t="s">
        <v>2754</v>
      </c>
      <c r="D904" s="125">
        <f t="shared" si="14"/>
        <v>187.31343283582089</v>
      </c>
      <c r="E904" s="103">
        <v>1255</v>
      </c>
    </row>
    <row r="905" spans="2:5">
      <c r="B905" s="149" t="s">
        <v>2755</v>
      </c>
      <c r="C905" s="147" t="s">
        <v>2756</v>
      </c>
      <c r="D905" s="125">
        <f t="shared" si="14"/>
        <v>184.92537313432834</v>
      </c>
      <c r="E905" s="103">
        <v>1239</v>
      </c>
    </row>
    <row r="906" spans="2:5">
      <c r="B906" s="149" t="s">
        <v>2755</v>
      </c>
      <c r="C906" s="147" t="s">
        <v>2756</v>
      </c>
      <c r="D906" s="125">
        <f t="shared" si="14"/>
        <v>184.92537313432834</v>
      </c>
      <c r="E906" s="103">
        <v>1239</v>
      </c>
    </row>
    <row r="907" spans="2:5">
      <c r="B907" s="149" t="s">
        <v>2017</v>
      </c>
      <c r="C907" s="147" t="s">
        <v>2757</v>
      </c>
      <c r="D907" s="125">
        <f t="shared" si="14"/>
        <v>181.79104477611941</v>
      </c>
      <c r="E907" s="103">
        <v>1218</v>
      </c>
    </row>
    <row r="908" spans="2:5">
      <c r="B908" s="149" t="s">
        <v>2008</v>
      </c>
      <c r="C908" s="147" t="s">
        <v>2758</v>
      </c>
      <c r="D908" s="125">
        <f t="shared" si="14"/>
        <v>181.04477611940297</v>
      </c>
      <c r="E908" s="103">
        <v>1213</v>
      </c>
    </row>
    <row r="909" spans="2:5">
      <c r="B909" s="149" t="s">
        <v>2008</v>
      </c>
      <c r="C909" s="147" t="s">
        <v>2758</v>
      </c>
      <c r="D909" s="125">
        <f t="shared" si="14"/>
        <v>181.04477611940297</v>
      </c>
      <c r="E909" s="103">
        <v>1213</v>
      </c>
    </row>
    <row r="910" spans="2:5" ht="25.5">
      <c r="B910" s="149" t="s">
        <v>2759</v>
      </c>
      <c r="C910" s="147" t="s">
        <v>2760</v>
      </c>
      <c r="D910" s="125">
        <f t="shared" si="14"/>
        <v>178.80597014925374</v>
      </c>
      <c r="E910" s="103">
        <v>1198</v>
      </c>
    </row>
    <row r="911" spans="2:5">
      <c r="B911" s="149" t="s">
        <v>2181</v>
      </c>
      <c r="C911" s="147" t="s">
        <v>2761</v>
      </c>
      <c r="D911" s="125">
        <f t="shared" si="14"/>
        <v>178.50746268656715</v>
      </c>
      <c r="E911" s="103">
        <v>1196</v>
      </c>
    </row>
    <row r="912" spans="2:5">
      <c r="B912" s="149" t="s">
        <v>2181</v>
      </c>
      <c r="C912" s="147" t="s">
        <v>2761</v>
      </c>
      <c r="D912" s="125">
        <f t="shared" si="14"/>
        <v>178.50746268656715</v>
      </c>
      <c r="E912" s="103">
        <v>1196</v>
      </c>
    </row>
    <row r="913" spans="2:5">
      <c r="B913" s="149" t="s">
        <v>1808</v>
      </c>
      <c r="C913" s="147" t="s">
        <v>2762</v>
      </c>
      <c r="D913" s="125">
        <f t="shared" si="14"/>
        <v>178.20895522388059</v>
      </c>
      <c r="E913" s="103">
        <v>1194</v>
      </c>
    </row>
    <row r="914" spans="2:5">
      <c r="B914" s="149" t="s">
        <v>2544</v>
      </c>
      <c r="C914" s="147" t="s">
        <v>2762</v>
      </c>
      <c r="D914" s="125">
        <f t="shared" si="14"/>
        <v>178.20895522388059</v>
      </c>
      <c r="E914" s="103">
        <v>1194</v>
      </c>
    </row>
    <row r="915" spans="2:5">
      <c r="B915" s="149" t="s">
        <v>2742</v>
      </c>
      <c r="C915" s="147" t="s">
        <v>2763</v>
      </c>
      <c r="D915" s="125">
        <f t="shared" si="14"/>
        <v>178.20895522388059</v>
      </c>
      <c r="E915" s="103">
        <v>1194</v>
      </c>
    </row>
    <row r="916" spans="2:5">
      <c r="B916" s="149" t="s">
        <v>2764</v>
      </c>
      <c r="C916" s="147" t="s">
        <v>2765</v>
      </c>
      <c r="D916" s="125">
        <f t="shared" si="14"/>
        <v>176.56716417910448</v>
      </c>
      <c r="E916" s="103">
        <v>1183</v>
      </c>
    </row>
    <row r="917" spans="2:5">
      <c r="B917" s="149" t="s">
        <v>2704</v>
      </c>
      <c r="C917" s="147" t="s">
        <v>2766</v>
      </c>
      <c r="D917" s="125">
        <f t="shared" si="14"/>
        <v>176.41791044776119</v>
      </c>
      <c r="E917" s="103">
        <v>1182</v>
      </c>
    </row>
    <row r="918" spans="2:5">
      <c r="B918" s="149" t="s">
        <v>2767</v>
      </c>
      <c r="C918" s="147" t="s">
        <v>2768</v>
      </c>
      <c r="D918" s="125">
        <f t="shared" si="14"/>
        <v>175.52238805970148</v>
      </c>
      <c r="E918" s="103">
        <v>1176</v>
      </c>
    </row>
    <row r="919" spans="2:5">
      <c r="B919" s="149" t="s">
        <v>2769</v>
      </c>
      <c r="C919" s="147" t="s">
        <v>2770</v>
      </c>
      <c r="D919" s="125">
        <f t="shared" si="14"/>
        <v>174.77611940298507</v>
      </c>
      <c r="E919" s="103">
        <v>1171</v>
      </c>
    </row>
    <row r="920" spans="2:5">
      <c r="B920" s="149" t="s">
        <v>2769</v>
      </c>
      <c r="C920" s="147" t="s">
        <v>2770</v>
      </c>
      <c r="D920" s="125">
        <f t="shared" si="14"/>
        <v>174.77611940298507</v>
      </c>
      <c r="E920" s="103">
        <v>1171</v>
      </c>
    </row>
    <row r="921" spans="2:5">
      <c r="B921" s="149" t="s">
        <v>1662</v>
      </c>
      <c r="C921" s="147" t="s">
        <v>2771</v>
      </c>
      <c r="D921" s="125">
        <f t="shared" si="14"/>
        <v>172.68656716417911</v>
      </c>
      <c r="E921" s="103">
        <v>1157</v>
      </c>
    </row>
    <row r="922" spans="2:5">
      <c r="B922" s="149" t="s">
        <v>1662</v>
      </c>
      <c r="C922" s="147" t="s">
        <v>2771</v>
      </c>
      <c r="D922" s="125">
        <f t="shared" si="14"/>
        <v>172.68656716417911</v>
      </c>
      <c r="E922" s="103">
        <v>1157</v>
      </c>
    </row>
    <row r="923" spans="2:5">
      <c r="B923" s="149" t="s">
        <v>303</v>
      </c>
      <c r="C923" s="147" t="s">
        <v>2772</v>
      </c>
      <c r="D923" s="125">
        <f t="shared" si="14"/>
        <v>172.38805970149252</v>
      </c>
      <c r="E923" s="103">
        <v>1155</v>
      </c>
    </row>
    <row r="924" spans="2:5">
      <c r="B924" s="149" t="s">
        <v>303</v>
      </c>
      <c r="C924" s="147" t="s">
        <v>2772</v>
      </c>
      <c r="D924" s="125">
        <f t="shared" si="14"/>
        <v>172.38805970149252</v>
      </c>
      <c r="E924" s="103">
        <v>1155</v>
      </c>
    </row>
    <row r="925" spans="2:5">
      <c r="B925" s="149" t="s">
        <v>2773</v>
      </c>
      <c r="C925" s="147" t="s">
        <v>2774</v>
      </c>
      <c r="D925" s="125">
        <f t="shared" si="14"/>
        <v>172.23880597014926</v>
      </c>
      <c r="E925" s="103">
        <v>1154</v>
      </c>
    </row>
    <row r="926" spans="2:5">
      <c r="B926" s="149" t="s">
        <v>2775</v>
      </c>
      <c r="C926" s="147" t="s">
        <v>2776</v>
      </c>
      <c r="D926" s="125">
        <f t="shared" si="14"/>
        <v>168.955223880597</v>
      </c>
      <c r="E926" s="103">
        <v>1132</v>
      </c>
    </row>
    <row r="927" spans="2:5">
      <c r="B927" s="149" t="s">
        <v>2775</v>
      </c>
      <c r="C927" s="147" t="s">
        <v>2776</v>
      </c>
      <c r="D927" s="125">
        <f t="shared" si="14"/>
        <v>168.955223880597</v>
      </c>
      <c r="E927" s="103">
        <v>1132</v>
      </c>
    </row>
    <row r="928" spans="2:5">
      <c r="B928" s="149" t="s">
        <v>1936</v>
      </c>
      <c r="C928" s="147" t="s">
        <v>2777</v>
      </c>
      <c r="D928" s="125">
        <f t="shared" si="14"/>
        <v>168.20895522388059</v>
      </c>
      <c r="E928" s="103">
        <v>1127</v>
      </c>
    </row>
    <row r="929" spans="2:5">
      <c r="B929" s="149" t="s">
        <v>2047</v>
      </c>
      <c r="C929" s="147" t="s">
        <v>2778</v>
      </c>
      <c r="D929" s="125">
        <f t="shared" si="14"/>
        <v>167.01492537313433</v>
      </c>
      <c r="E929" s="103">
        <v>1119</v>
      </c>
    </row>
    <row r="930" spans="2:5">
      <c r="B930" s="149" t="s">
        <v>343</v>
      </c>
      <c r="C930" s="147" t="s">
        <v>2779</v>
      </c>
      <c r="D930" s="125">
        <f t="shared" si="14"/>
        <v>167.01492537313433</v>
      </c>
      <c r="E930" s="103">
        <v>1119</v>
      </c>
    </row>
    <row r="931" spans="2:5">
      <c r="B931" s="149" t="s">
        <v>2769</v>
      </c>
      <c r="C931" s="147" t="s">
        <v>2780</v>
      </c>
      <c r="D931" s="125">
        <f t="shared" si="14"/>
        <v>163.73134328358208</v>
      </c>
      <c r="E931" s="103">
        <v>1097</v>
      </c>
    </row>
    <row r="932" spans="2:5">
      <c r="B932" s="149" t="s">
        <v>448</v>
      </c>
      <c r="C932" s="147" t="s">
        <v>2781</v>
      </c>
      <c r="D932" s="125">
        <f t="shared" si="14"/>
        <v>163.43283582089552</v>
      </c>
      <c r="E932" s="103">
        <v>1095</v>
      </c>
    </row>
    <row r="933" spans="2:5">
      <c r="B933" s="149" t="s">
        <v>2782</v>
      </c>
      <c r="C933" s="147" t="s">
        <v>2783</v>
      </c>
      <c r="D933" s="125">
        <f t="shared" si="14"/>
        <v>160.59701492537312</v>
      </c>
      <c r="E933" s="103">
        <v>1076</v>
      </c>
    </row>
    <row r="934" spans="2:5">
      <c r="B934" s="149" t="s">
        <v>2784</v>
      </c>
      <c r="C934" s="147" t="s">
        <v>2785</v>
      </c>
      <c r="D934" s="125">
        <f t="shared" si="14"/>
        <v>160</v>
      </c>
      <c r="E934" s="103">
        <v>1072</v>
      </c>
    </row>
    <row r="935" spans="2:5">
      <c r="B935" s="149" t="s">
        <v>308</v>
      </c>
      <c r="C935" s="147" t="s">
        <v>2786</v>
      </c>
      <c r="D935" s="125">
        <f t="shared" si="14"/>
        <v>156.26865671641789</v>
      </c>
      <c r="E935" s="103">
        <v>1047</v>
      </c>
    </row>
    <row r="936" spans="2:5">
      <c r="B936" s="149" t="s">
        <v>308</v>
      </c>
      <c r="C936" s="147" t="s">
        <v>2786</v>
      </c>
      <c r="D936" s="125">
        <f t="shared" si="14"/>
        <v>156.26865671641789</v>
      </c>
      <c r="E936" s="103">
        <v>1047</v>
      </c>
    </row>
    <row r="937" spans="2:5">
      <c r="B937" s="149" t="s">
        <v>2589</v>
      </c>
      <c r="C937" s="147" t="s">
        <v>2787</v>
      </c>
      <c r="D937" s="125">
        <f t="shared" si="14"/>
        <v>155.07462686567163</v>
      </c>
      <c r="E937" s="103">
        <v>1039</v>
      </c>
    </row>
    <row r="938" spans="2:5">
      <c r="B938" s="149" t="s">
        <v>2635</v>
      </c>
      <c r="C938" s="147" t="s">
        <v>2788</v>
      </c>
      <c r="D938" s="125">
        <f t="shared" si="14"/>
        <v>152.68656716417911</v>
      </c>
      <c r="E938" s="103">
        <v>1023</v>
      </c>
    </row>
    <row r="939" spans="2:5">
      <c r="B939" s="149" t="s">
        <v>2789</v>
      </c>
      <c r="C939" s="147" t="s">
        <v>2790</v>
      </c>
      <c r="D939" s="125">
        <f t="shared" si="14"/>
        <v>151.79104477611941</v>
      </c>
      <c r="E939" s="103">
        <v>1017</v>
      </c>
    </row>
    <row r="940" spans="2:5">
      <c r="B940" s="149" t="s">
        <v>2104</v>
      </c>
      <c r="C940" s="147" t="s">
        <v>2791</v>
      </c>
      <c r="D940" s="125">
        <f t="shared" si="14"/>
        <v>149.40298507462686</v>
      </c>
      <c r="E940" s="103">
        <v>1001</v>
      </c>
    </row>
    <row r="941" spans="2:5">
      <c r="B941" s="149" t="s">
        <v>2104</v>
      </c>
      <c r="C941" s="147" t="s">
        <v>2791</v>
      </c>
      <c r="D941" s="125">
        <f t="shared" si="14"/>
        <v>149.40298507462686</v>
      </c>
      <c r="E941" s="103">
        <v>1001</v>
      </c>
    </row>
    <row r="942" spans="2:5">
      <c r="B942" s="149" t="s">
        <v>438</v>
      </c>
      <c r="C942" s="147" t="s">
        <v>2792</v>
      </c>
      <c r="D942" s="125">
        <f t="shared" si="14"/>
        <v>146.41791044776119</v>
      </c>
      <c r="E942" s="103">
        <v>981</v>
      </c>
    </row>
    <row r="943" spans="2:5">
      <c r="B943" s="149" t="s">
        <v>438</v>
      </c>
      <c r="C943" s="147" t="s">
        <v>2792</v>
      </c>
      <c r="D943" s="125">
        <f t="shared" si="14"/>
        <v>146.41791044776119</v>
      </c>
      <c r="E943" s="103">
        <v>981</v>
      </c>
    </row>
    <row r="944" spans="2:5">
      <c r="B944" s="149" t="s">
        <v>2436</v>
      </c>
      <c r="C944" s="147" t="s">
        <v>2793</v>
      </c>
      <c r="D944" s="125">
        <f t="shared" si="14"/>
        <v>143.73134328358208</v>
      </c>
      <c r="E944" s="103">
        <v>963</v>
      </c>
    </row>
    <row r="945" spans="2:5">
      <c r="B945" s="149" t="s">
        <v>2534</v>
      </c>
      <c r="C945" s="147" t="s">
        <v>2794</v>
      </c>
      <c r="D945" s="125">
        <f t="shared" si="14"/>
        <v>143.58208955223881</v>
      </c>
      <c r="E945" s="103">
        <v>962</v>
      </c>
    </row>
    <row r="946" spans="2:5">
      <c r="B946" s="149" t="s">
        <v>2534</v>
      </c>
      <c r="C946" s="147" t="s">
        <v>2794</v>
      </c>
      <c r="D946" s="125">
        <f t="shared" si="14"/>
        <v>143.58208955223881</v>
      </c>
      <c r="E946" s="103">
        <v>962</v>
      </c>
    </row>
    <row r="947" spans="2:5">
      <c r="B947" s="149" t="s">
        <v>1904</v>
      </c>
      <c r="C947" s="147" t="s">
        <v>2795</v>
      </c>
      <c r="D947" s="125">
        <f t="shared" si="14"/>
        <v>143.58208955223881</v>
      </c>
      <c r="E947" s="103">
        <v>962</v>
      </c>
    </row>
    <row r="948" spans="2:5">
      <c r="B948" s="149" t="s">
        <v>1904</v>
      </c>
      <c r="C948" s="147" t="s">
        <v>2795</v>
      </c>
      <c r="D948" s="125">
        <f t="shared" si="14"/>
        <v>143.58208955223881</v>
      </c>
      <c r="E948" s="103">
        <v>962</v>
      </c>
    </row>
    <row r="949" spans="2:5">
      <c r="B949" s="149" t="s">
        <v>1955</v>
      </c>
      <c r="C949" s="147" t="s">
        <v>2796</v>
      </c>
      <c r="D949" s="125">
        <f t="shared" si="14"/>
        <v>142.98507462686567</v>
      </c>
      <c r="E949" s="103">
        <v>958</v>
      </c>
    </row>
    <row r="950" spans="2:5">
      <c r="B950" s="149" t="s">
        <v>2797</v>
      </c>
      <c r="C950" s="147" t="s">
        <v>2798</v>
      </c>
      <c r="D950" s="125">
        <f t="shared" si="14"/>
        <v>142.08955223880596</v>
      </c>
      <c r="E950" s="103">
        <v>952</v>
      </c>
    </row>
    <row r="951" spans="2:5" ht="25.5">
      <c r="B951" s="149" t="s">
        <v>2799</v>
      </c>
      <c r="C951" s="147" t="s">
        <v>2800</v>
      </c>
      <c r="D951" s="125">
        <f t="shared" si="14"/>
        <v>140</v>
      </c>
      <c r="E951" s="103">
        <v>938</v>
      </c>
    </row>
    <row r="952" spans="2:5" ht="25.5">
      <c r="B952" s="149" t="s">
        <v>2799</v>
      </c>
      <c r="C952" s="147" t="s">
        <v>2800</v>
      </c>
      <c r="D952" s="125">
        <f t="shared" si="14"/>
        <v>140</v>
      </c>
      <c r="E952" s="103">
        <v>938</v>
      </c>
    </row>
    <row r="953" spans="2:5">
      <c r="B953" s="149" t="s">
        <v>1858</v>
      </c>
      <c r="C953" s="147" t="s">
        <v>2801</v>
      </c>
      <c r="D953" s="125">
        <f t="shared" si="14"/>
        <v>139.85074626865671</v>
      </c>
      <c r="E953" s="103">
        <v>937</v>
      </c>
    </row>
    <row r="954" spans="2:5">
      <c r="B954" s="149" t="s">
        <v>1858</v>
      </c>
      <c r="C954" s="147" t="s">
        <v>2801</v>
      </c>
      <c r="D954" s="125">
        <f t="shared" si="14"/>
        <v>139.85074626865671</v>
      </c>
      <c r="E954" s="103">
        <v>937</v>
      </c>
    </row>
    <row r="955" spans="2:5">
      <c r="B955" s="149" t="s">
        <v>2802</v>
      </c>
      <c r="C955" s="147" t="s">
        <v>2803</v>
      </c>
      <c r="D955" s="125">
        <f t="shared" si="14"/>
        <v>139.70149253731344</v>
      </c>
      <c r="E955" s="103">
        <v>936</v>
      </c>
    </row>
    <row r="956" spans="2:5">
      <c r="B956" s="149" t="s">
        <v>2802</v>
      </c>
      <c r="C956" s="147" t="s">
        <v>2803</v>
      </c>
      <c r="D956" s="125">
        <f t="shared" si="14"/>
        <v>139.70149253731344</v>
      </c>
      <c r="E956" s="103">
        <v>936</v>
      </c>
    </row>
    <row r="957" spans="2:5">
      <c r="B957" s="149" t="s">
        <v>2804</v>
      </c>
      <c r="C957" s="147" t="s">
        <v>2805</v>
      </c>
      <c r="D957" s="125">
        <f t="shared" si="14"/>
        <v>138.65671641791045</v>
      </c>
      <c r="E957" s="103">
        <v>929</v>
      </c>
    </row>
    <row r="958" spans="2:5">
      <c r="B958" s="149" t="s">
        <v>2453</v>
      </c>
      <c r="C958" s="147" t="s">
        <v>2806</v>
      </c>
      <c r="D958" s="125">
        <f t="shared" si="14"/>
        <v>136.26865671641789</v>
      </c>
      <c r="E958" s="103">
        <v>913</v>
      </c>
    </row>
    <row r="959" spans="2:5">
      <c r="B959" s="149" t="s">
        <v>465</v>
      </c>
      <c r="C959" s="147" t="s">
        <v>2807</v>
      </c>
      <c r="D959" s="125">
        <f t="shared" si="14"/>
        <v>135.52238805970148</v>
      </c>
      <c r="E959" s="103">
        <v>908</v>
      </c>
    </row>
    <row r="960" spans="2:5">
      <c r="B960" s="149" t="s">
        <v>2017</v>
      </c>
      <c r="C960" s="147" t="s">
        <v>2808</v>
      </c>
      <c r="D960" s="125">
        <f t="shared" si="14"/>
        <v>134.02985074626866</v>
      </c>
      <c r="E960" s="103">
        <v>898</v>
      </c>
    </row>
    <row r="961" spans="2:5">
      <c r="B961" s="149" t="s">
        <v>2551</v>
      </c>
      <c r="C961" s="147" t="s">
        <v>2809</v>
      </c>
      <c r="D961" s="125">
        <f t="shared" si="14"/>
        <v>128.50746268656715</v>
      </c>
      <c r="E961" s="103">
        <v>861</v>
      </c>
    </row>
    <row r="962" spans="2:5">
      <c r="B962" s="149" t="s">
        <v>2551</v>
      </c>
      <c r="C962" s="147" t="s">
        <v>2809</v>
      </c>
      <c r="D962" s="125">
        <f t="shared" si="14"/>
        <v>128.50746268656715</v>
      </c>
      <c r="E962" s="103">
        <v>861</v>
      </c>
    </row>
    <row r="963" spans="2:5">
      <c r="B963" s="149" t="s">
        <v>2810</v>
      </c>
      <c r="C963" s="147" t="s">
        <v>2811</v>
      </c>
      <c r="D963" s="125">
        <f t="shared" si="14"/>
        <v>128.0597014925373</v>
      </c>
      <c r="E963" s="103">
        <v>858</v>
      </c>
    </row>
    <row r="964" spans="2:5">
      <c r="B964" s="149" t="s">
        <v>2810</v>
      </c>
      <c r="C964" s="147" t="s">
        <v>2811</v>
      </c>
      <c r="D964" s="125">
        <f t="shared" si="14"/>
        <v>128.0597014925373</v>
      </c>
      <c r="E964" s="103">
        <v>858</v>
      </c>
    </row>
    <row r="965" spans="2:5">
      <c r="B965" s="149" t="s">
        <v>2748</v>
      </c>
      <c r="C965" s="147" t="s">
        <v>2812</v>
      </c>
      <c r="D965" s="125">
        <f t="shared" ref="D965:D984" si="15">E965/6.7</f>
        <v>127.01492537313432</v>
      </c>
      <c r="E965" s="103">
        <v>851</v>
      </c>
    </row>
    <row r="966" spans="2:5">
      <c r="B966" s="149" t="s">
        <v>2813</v>
      </c>
      <c r="C966" s="147" t="s">
        <v>2814</v>
      </c>
      <c r="D966" s="125">
        <f t="shared" si="15"/>
        <v>124.92537313432835</v>
      </c>
      <c r="E966" s="103">
        <v>837</v>
      </c>
    </row>
    <row r="967" spans="2:5">
      <c r="B967" s="149" t="s">
        <v>2815</v>
      </c>
      <c r="C967" s="147" t="s">
        <v>2816</v>
      </c>
      <c r="D967" s="125">
        <f t="shared" si="15"/>
        <v>122.53731343283582</v>
      </c>
      <c r="E967" s="103">
        <v>821</v>
      </c>
    </row>
    <row r="968" spans="2:5">
      <c r="B968" s="149" t="s">
        <v>2817</v>
      </c>
      <c r="C968" s="147" t="s">
        <v>2818</v>
      </c>
      <c r="D968" s="125">
        <f t="shared" si="15"/>
        <v>121.19402985074626</v>
      </c>
      <c r="E968" s="103">
        <v>812</v>
      </c>
    </row>
    <row r="969" spans="2:5">
      <c r="B969" s="149" t="s">
        <v>2401</v>
      </c>
      <c r="C969" s="147" t="s">
        <v>2819</v>
      </c>
      <c r="D969" s="125">
        <f t="shared" si="15"/>
        <v>117.31343283582089</v>
      </c>
      <c r="E969" s="103">
        <v>786</v>
      </c>
    </row>
    <row r="970" spans="2:5">
      <c r="B970" s="149" t="s">
        <v>2820</v>
      </c>
      <c r="C970" s="147" t="s">
        <v>2821</v>
      </c>
      <c r="D970" s="125">
        <f t="shared" si="15"/>
        <v>116.26865671641791</v>
      </c>
      <c r="E970" s="103">
        <v>779</v>
      </c>
    </row>
    <row r="971" spans="2:5">
      <c r="B971" s="149" t="s">
        <v>2820</v>
      </c>
      <c r="C971" s="147" t="s">
        <v>2821</v>
      </c>
      <c r="D971" s="125">
        <f t="shared" si="15"/>
        <v>116.26865671641791</v>
      </c>
      <c r="E971" s="103">
        <v>779</v>
      </c>
    </row>
    <row r="972" spans="2:5">
      <c r="B972" s="149" t="s">
        <v>2822</v>
      </c>
      <c r="C972" s="147" t="s">
        <v>2823</v>
      </c>
      <c r="D972" s="125">
        <f t="shared" si="15"/>
        <v>113.73134328358209</v>
      </c>
      <c r="E972" s="103">
        <v>762</v>
      </c>
    </row>
    <row r="973" spans="2:5">
      <c r="B973" s="149" t="s">
        <v>2238</v>
      </c>
      <c r="C973" s="147" t="s">
        <v>2824</v>
      </c>
      <c r="D973" s="125">
        <f t="shared" si="15"/>
        <v>112.23880597014924</v>
      </c>
      <c r="E973" s="103">
        <v>752</v>
      </c>
    </row>
    <row r="974" spans="2:5">
      <c r="B974" s="149" t="s">
        <v>2825</v>
      </c>
      <c r="C974" s="147" t="s">
        <v>2451</v>
      </c>
      <c r="D974" s="125">
        <f t="shared" si="15"/>
        <v>111.49253731343283</v>
      </c>
      <c r="E974" s="103">
        <v>747</v>
      </c>
    </row>
    <row r="975" spans="2:5">
      <c r="B975" s="149" t="s">
        <v>2825</v>
      </c>
      <c r="C975" s="147" t="s">
        <v>2826</v>
      </c>
      <c r="D975" s="125">
        <f t="shared" si="15"/>
        <v>108.05970149253731</v>
      </c>
      <c r="E975" s="103">
        <v>724</v>
      </c>
    </row>
    <row r="976" spans="2:5">
      <c r="B976" s="149" t="s">
        <v>2371</v>
      </c>
      <c r="C976" s="147" t="s">
        <v>2827</v>
      </c>
      <c r="D976" s="125">
        <f t="shared" si="15"/>
        <v>107.16417910447761</v>
      </c>
      <c r="E976" s="103">
        <v>718</v>
      </c>
    </row>
    <row r="977" spans="2:5">
      <c r="B977" s="149" t="s">
        <v>2371</v>
      </c>
      <c r="C977" s="147" t="s">
        <v>2827</v>
      </c>
      <c r="D977" s="125">
        <f t="shared" si="15"/>
        <v>107.16417910447761</v>
      </c>
      <c r="E977" s="103">
        <v>718</v>
      </c>
    </row>
    <row r="978" spans="2:5">
      <c r="B978" s="149" t="s">
        <v>2802</v>
      </c>
      <c r="C978" s="147" t="s">
        <v>2828</v>
      </c>
      <c r="D978" s="125">
        <f t="shared" si="15"/>
        <v>100.8955223880597</v>
      </c>
      <c r="E978" s="103">
        <v>676</v>
      </c>
    </row>
    <row r="979" spans="2:5">
      <c r="B979" s="149" t="s">
        <v>2802</v>
      </c>
      <c r="C979" s="147" t="s">
        <v>2828</v>
      </c>
      <c r="D979" s="125">
        <f t="shared" si="15"/>
        <v>100.8955223880597</v>
      </c>
      <c r="E979" s="103">
        <v>676</v>
      </c>
    </row>
    <row r="980" spans="2:5">
      <c r="B980" s="149" t="s">
        <v>2619</v>
      </c>
      <c r="C980" s="147" t="s">
        <v>2829</v>
      </c>
      <c r="D980" s="125">
        <f t="shared" si="15"/>
        <v>98.656716417910445</v>
      </c>
      <c r="E980" s="103">
        <v>661</v>
      </c>
    </row>
    <row r="981" spans="2:5">
      <c r="B981" s="149" t="s">
        <v>2830</v>
      </c>
      <c r="C981" s="147" t="s">
        <v>2831</v>
      </c>
      <c r="D981" s="125">
        <f t="shared" si="15"/>
        <v>90.149253731343279</v>
      </c>
      <c r="E981" s="103">
        <v>604</v>
      </c>
    </row>
    <row r="982" spans="2:5">
      <c r="B982" s="149" t="s">
        <v>2611</v>
      </c>
      <c r="C982" s="147" t="s">
        <v>2832</v>
      </c>
      <c r="D982" s="125">
        <f t="shared" si="15"/>
        <v>88.656716417910445</v>
      </c>
      <c r="E982" s="103">
        <v>594</v>
      </c>
    </row>
    <row r="983" spans="2:5">
      <c r="B983" s="149" t="s">
        <v>2833</v>
      </c>
      <c r="C983" s="147" t="s">
        <v>2834</v>
      </c>
      <c r="D983" s="125">
        <f t="shared" si="15"/>
        <v>81.940298507462686</v>
      </c>
      <c r="E983" s="103">
        <v>549</v>
      </c>
    </row>
    <row r="984" spans="2:5">
      <c r="B984" s="149" t="s">
        <v>2371</v>
      </c>
      <c r="C984" s="147" t="s">
        <v>2835</v>
      </c>
      <c r="D984" s="125">
        <f t="shared" si="15"/>
        <v>57.611940298507463</v>
      </c>
      <c r="E984" s="103">
        <v>386</v>
      </c>
    </row>
    <row r="986" spans="2:5">
      <c r="B986" s="128" t="s">
        <v>229</v>
      </c>
    </row>
    <row r="987" spans="2:5">
      <c r="B987" s="129" t="s">
        <v>2838</v>
      </c>
    </row>
    <row r="988" spans="2:5">
      <c r="B988" s="144" t="s">
        <v>4202</v>
      </c>
    </row>
  </sheetData>
  <pageMargins left="0.7" right="0.7" top="0.78740157499999996" bottom="0.78740157499999996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B1:F21"/>
  <sheetViews>
    <sheetView showGridLines="0" zoomScale="115" zoomScaleNormal="115" workbookViewId="0">
      <selection activeCell="B24" sqref="B24"/>
    </sheetView>
  </sheetViews>
  <sheetFormatPr defaultRowHeight="12.75"/>
  <cols>
    <col min="1" max="1" width="9.140625" style="117"/>
    <col min="2" max="4" width="24.7109375" style="117" customWidth="1"/>
    <col min="5" max="6" width="12.7109375" style="117" customWidth="1"/>
    <col min="7" max="16384" width="9.140625" style="117"/>
  </cols>
  <sheetData>
    <row r="1" spans="2:6" ht="15" customHeight="1"/>
    <row r="2" spans="2:6" ht="15" customHeight="1">
      <c r="B2" s="127" t="s">
        <v>2912</v>
      </c>
    </row>
    <row r="3" spans="2:6" ht="33.75" customHeight="1" thickBot="1">
      <c r="B3" s="114" t="s">
        <v>181</v>
      </c>
      <c r="C3" s="114" t="s">
        <v>172</v>
      </c>
      <c r="D3" s="114" t="s">
        <v>94</v>
      </c>
      <c r="E3" s="114" t="s">
        <v>103</v>
      </c>
      <c r="F3" s="114" t="s">
        <v>126</v>
      </c>
    </row>
    <row r="4" spans="2:6" ht="15" customHeight="1" thickTop="1">
      <c r="B4" s="124" t="s">
        <v>2903</v>
      </c>
      <c r="C4" s="166" t="s">
        <v>2058</v>
      </c>
      <c r="D4" s="166" t="s">
        <v>2911</v>
      </c>
      <c r="E4" s="125">
        <v>791</v>
      </c>
      <c r="F4" s="125">
        <v>12000</v>
      </c>
    </row>
    <row r="5" spans="2:6" ht="15" customHeight="1">
      <c r="B5" s="118" t="s">
        <v>3181</v>
      </c>
      <c r="C5" s="142" t="s">
        <v>295</v>
      </c>
      <c r="D5" s="142" t="s">
        <v>3197</v>
      </c>
      <c r="E5" s="121">
        <v>4000</v>
      </c>
      <c r="F5" s="121">
        <v>120000</v>
      </c>
    </row>
    <row r="6" spans="2:6" ht="15" customHeight="1">
      <c r="B6" s="118" t="s">
        <v>293</v>
      </c>
      <c r="C6" s="142" t="s">
        <v>293</v>
      </c>
      <c r="D6" s="142" t="s">
        <v>3245</v>
      </c>
      <c r="E6" s="121">
        <v>8205</v>
      </c>
      <c r="F6" s="121">
        <v>7513</v>
      </c>
    </row>
    <row r="7" spans="2:6" ht="25.5">
      <c r="B7" s="118" t="s">
        <v>308</v>
      </c>
      <c r="C7" s="142" t="s">
        <v>308</v>
      </c>
      <c r="D7" s="142" t="s">
        <v>3246</v>
      </c>
      <c r="E7" s="121">
        <v>3550</v>
      </c>
      <c r="F7" s="121">
        <v>14234</v>
      </c>
    </row>
    <row r="8" spans="2:6" ht="38.25">
      <c r="B8" s="118" t="s">
        <v>3348</v>
      </c>
      <c r="C8" s="142" t="s">
        <v>292</v>
      </c>
      <c r="D8" s="142" t="s">
        <v>3379</v>
      </c>
      <c r="E8" s="121">
        <v>47.634</v>
      </c>
      <c r="F8" s="121">
        <v>1847</v>
      </c>
    </row>
    <row r="9" spans="2:6" ht="38.25">
      <c r="B9" s="118" t="s">
        <v>3348</v>
      </c>
      <c r="C9" s="142" t="s">
        <v>292</v>
      </c>
      <c r="D9" s="142" t="s">
        <v>3380</v>
      </c>
      <c r="E9" s="121">
        <v>233.12899999999999</v>
      </c>
      <c r="F9" s="121">
        <v>4544.1000000000004</v>
      </c>
    </row>
    <row r="10" spans="2:6" ht="38.25">
      <c r="B10" s="118" t="s">
        <v>3392</v>
      </c>
      <c r="C10" s="142" t="s">
        <v>284</v>
      </c>
      <c r="D10" s="142" t="s">
        <v>3400</v>
      </c>
      <c r="E10" s="121">
        <v>6100</v>
      </c>
      <c r="F10" s="121">
        <v>68000</v>
      </c>
    </row>
    <row r="11" spans="2:6">
      <c r="B11" s="118" t="s">
        <v>3422</v>
      </c>
      <c r="C11" s="142" t="s">
        <v>3437</v>
      </c>
      <c r="D11" s="142" t="s">
        <v>3431</v>
      </c>
      <c r="E11" s="121">
        <v>252</v>
      </c>
      <c r="F11" s="121">
        <v>1000</v>
      </c>
    </row>
    <row r="12" spans="2:6" ht="25.5">
      <c r="B12" s="118" t="s">
        <v>3449</v>
      </c>
      <c r="C12" s="142" t="s">
        <v>3448</v>
      </c>
      <c r="D12" s="142" t="s">
        <v>3466</v>
      </c>
      <c r="E12" s="121">
        <v>600</v>
      </c>
      <c r="F12" s="121">
        <v>9000</v>
      </c>
    </row>
    <row r="13" spans="2:6" ht="89.25">
      <c r="B13" s="118" t="s">
        <v>3468</v>
      </c>
      <c r="C13" s="142" t="s">
        <v>3468</v>
      </c>
      <c r="D13" s="142" t="s">
        <v>3481</v>
      </c>
      <c r="E13" s="121">
        <v>1500</v>
      </c>
      <c r="F13" s="121">
        <v>450</v>
      </c>
    </row>
    <row r="14" spans="2:6" ht="25.5">
      <c r="B14" s="118" t="s">
        <v>3568</v>
      </c>
      <c r="C14" s="142" t="s">
        <v>3254</v>
      </c>
      <c r="D14" s="142" t="s">
        <v>3193</v>
      </c>
      <c r="E14" s="121" t="s">
        <v>3574</v>
      </c>
      <c r="F14" s="121">
        <v>1199.576</v>
      </c>
    </row>
    <row r="15" spans="2:6" ht="25.5">
      <c r="B15" s="118" t="s">
        <v>297</v>
      </c>
      <c r="C15" s="142" t="s">
        <v>297</v>
      </c>
      <c r="D15" s="142" t="s">
        <v>3666</v>
      </c>
      <c r="E15" s="121">
        <v>924</v>
      </c>
      <c r="F15" s="121">
        <v>7257</v>
      </c>
    </row>
    <row r="16" spans="2:6" ht="25.5">
      <c r="B16" s="118" t="s">
        <v>3733</v>
      </c>
      <c r="C16" s="142" t="s">
        <v>1537</v>
      </c>
      <c r="D16" s="142" t="s">
        <v>3749</v>
      </c>
      <c r="E16" s="121">
        <v>10000</v>
      </c>
      <c r="F16" s="121">
        <v>50000</v>
      </c>
    </row>
    <row r="17" spans="2:6" ht="25.5">
      <c r="B17" s="227" t="s">
        <v>3764</v>
      </c>
      <c r="C17" s="142" t="s">
        <v>3774</v>
      </c>
      <c r="D17" s="228" t="s">
        <v>3794</v>
      </c>
      <c r="E17" s="178" t="s">
        <v>1471</v>
      </c>
      <c r="F17" s="178">
        <v>24062.31</v>
      </c>
    </row>
    <row r="18" spans="2:6" ht="76.5">
      <c r="B18" s="118" t="s">
        <v>3764</v>
      </c>
      <c r="C18" s="142" t="s">
        <v>298</v>
      </c>
      <c r="D18" s="142" t="s">
        <v>3773</v>
      </c>
      <c r="E18" s="121">
        <v>6000</v>
      </c>
      <c r="F18" s="121">
        <v>20000</v>
      </c>
    </row>
    <row r="20" spans="2:6">
      <c r="B20" s="131" t="s">
        <v>229</v>
      </c>
    </row>
    <row r="21" spans="2:6">
      <c r="B21" s="132" t="s">
        <v>233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1:G19"/>
  <sheetViews>
    <sheetView showGridLines="0" workbookViewId="0">
      <selection activeCell="D35" sqref="D35"/>
    </sheetView>
  </sheetViews>
  <sheetFormatPr defaultRowHeight="12.75"/>
  <cols>
    <col min="1" max="1" width="9.140625" style="4"/>
    <col min="2" max="2" width="24.7109375" style="4" customWidth="1"/>
    <col min="3" max="7" width="12.7109375" style="4" customWidth="1"/>
    <col min="8" max="16384" width="9.140625" style="4"/>
  </cols>
  <sheetData>
    <row r="1" spans="2:7" ht="15" customHeight="1"/>
    <row r="2" spans="2:7" ht="15" customHeight="1">
      <c r="B2" s="18" t="s">
        <v>320</v>
      </c>
    </row>
    <row r="3" spans="2:7" ht="15" customHeight="1">
      <c r="B3" s="377" t="s">
        <v>18</v>
      </c>
      <c r="C3" s="377" t="s">
        <v>169</v>
      </c>
      <c r="D3" s="377"/>
      <c r="E3" s="377"/>
      <c r="F3" s="377"/>
      <c r="G3" s="377"/>
    </row>
    <row r="4" spans="2:7" ht="30" customHeight="1" thickBot="1">
      <c r="B4" s="378"/>
      <c r="C4" s="16" t="s">
        <v>132</v>
      </c>
      <c r="D4" s="16" t="s">
        <v>133</v>
      </c>
      <c r="E4" s="16" t="s">
        <v>134</v>
      </c>
      <c r="F4" s="16" t="s">
        <v>135</v>
      </c>
      <c r="G4" s="16" t="s">
        <v>3</v>
      </c>
    </row>
    <row r="5" spans="2:7" ht="13.5" thickTop="1">
      <c r="B5" s="13" t="s">
        <v>250</v>
      </c>
      <c r="C5" s="14">
        <v>908159.9</v>
      </c>
      <c r="D5" s="14">
        <v>2748302.9</v>
      </c>
      <c r="E5" s="14">
        <v>986169.5</v>
      </c>
      <c r="F5" s="14">
        <v>2604128.1</v>
      </c>
      <c r="G5" s="14">
        <v>7246760.5</v>
      </c>
    </row>
    <row r="6" spans="2:7" ht="15" customHeight="1">
      <c r="C6" s="174"/>
      <c r="D6" s="174"/>
      <c r="E6" s="174"/>
      <c r="F6" s="174"/>
      <c r="G6" s="117"/>
    </row>
    <row r="7" spans="2:7" ht="15" customHeight="1">
      <c r="B7" s="87" t="s">
        <v>226</v>
      </c>
    </row>
    <row r="8" spans="2:7" ht="15" customHeight="1">
      <c r="B8" s="81" t="s">
        <v>170</v>
      </c>
    </row>
    <row r="9" spans="2:7" ht="15" customHeight="1"/>
    <row r="10" spans="2:7" ht="15" customHeight="1">
      <c r="B10" s="87" t="s">
        <v>229</v>
      </c>
    </row>
    <row r="11" spans="2:7" ht="15" customHeight="1">
      <c r="B11" s="81" t="s">
        <v>230</v>
      </c>
    </row>
    <row r="12" spans="2:7" ht="15" customHeight="1"/>
    <row r="13" spans="2:7" ht="15" customHeight="1"/>
    <row r="14" spans="2:7" ht="15" customHeight="1"/>
    <row r="15" spans="2:7" ht="15" customHeight="1"/>
    <row r="16" spans="2:7" ht="15" customHeight="1"/>
    <row r="17" ht="15" customHeight="1"/>
    <row r="18" ht="15" customHeight="1"/>
    <row r="19" ht="15" customHeight="1"/>
  </sheetData>
  <mergeCells count="2">
    <mergeCell ref="B3:B4"/>
    <mergeCell ref="C3:G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1:K23"/>
  <sheetViews>
    <sheetView showGridLines="0" workbookViewId="0">
      <selection activeCell="B19" sqref="B19:B20"/>
    </sheetView>
  </sheetViews>
  <sheetFormatPr defaultRowHeight="12.75"/>
  <cols>
    <col min="1" max="1" width="9.140625" style="4"/>
    <col min="2" max="2" width="24.7109375" style="4" customWidth="1"/>
    <col min="3" max="11" width="12.7109375" style="4" customWidth="1"/>
    <col min="12" max="16384" width="9.140625" style="4"/>
  </cols>
  <sheetData>
    <row r="1" spans="2:11" ht="15" customHeight="1"/>
    <row r="2" spans="2:11" ht="15" customHeight="1">
      <c r="B2" s="18" t="s">
        <v>321</v>
      </c>
    </row>
    <row r="3" spans="2:11" ht="15" customHeight="1">
      <c r="B3" s="377" t="s">
        <v>18</v>
      </c>
      <c r="C3" s="377" t="s">
        <v>19</v>
      </c>
      <c r="D3" s="377"/>
      <c r="E3" s="377"/>
      <c r="F3" s="377"/>
      <c r="G3" s="377"/>
      <c r="H3" s="377"/>
      <c r="I3" s="377"/>
      <c r="J3" s="377"/>
      <c r="K3" s="377"/>
    </row>
    <row r="4" spans="2:11" ht="75" customHeight="1" thickBot="1">
      <c r="B4" s="378"/>
      <c r="C4" s="16" t="s">
        <v>136</v>
      </c>
      <c r="D4" s="16" t="s">
        <v>109</v>
      </c>
      <c r="E4" s="16" t="s">
        <v>107</v>
      </c>
      <c r="F4" s="16" t="s">
        <v>108</v>
      </c>
      <c r="G4" s="26" t="s">
        <v>144</v>
      </c>
      <c r="H4" s="16" t="s">
        <v>145</v>
      </c>
      <c r="I4" s="26" t="s">
        <v>20</v>
      </c>
      <c r="J4" s="26" t="s">
        <v>21</v>
      </c>
      <c r="K4" s="26" t="s">
        <v>3</v>
      </c>
    </row>
    <row r="5" spans="2:11" ht="15" customHeight="1" thickTop="1">
      <c r="B5" s="13" t="s">
        <v>250</v>
      </c>
      <c r="C5" s="14">
        <v>324869.2</v>
      </c>
      <c r="D5" s="14">
        <v>2722620.3</v>
      </c>
      <c r="E5" s="14">
        <v>42873.5</v>
      </c>
      <c r="F5" s="14">
        <v>318543.09999999998</v>
      </c>
      <c r="G5" s="14">
        <v>107703.4</v>
      </c>
      <c r="H5" s="14">
        <v>1762396.9</v>
      </c>
      <c r="I5" s="14">
        <v>2604203.7000000002</v>
      </c>
      <c r="J5" s="14">
        <v>3297.6</v>
      </c>
      <c r="K5" s="14">
        <v>7886507.7000000002</v>
      </c>
    </row>
    <row r="6" spans="2:11" ht="15" customHeight="1"/>
    <row r="7" spans="2:11" ht="15" customHeight="1">
      <c r="B7" s="87" t="s">
        <v>226</v>
      </c>
    </row>
    <row r="8" spans="2:11" ht="15" customHeight="1">
      <c r="B8" s="81" t="s">
        <v>171</v>
      </c>
    </row>
    <row r="9" spans="2:11" ht="15" customHeight="1">
      <c r="B9" s="81" t="s">
        <v>170</v>
      </c>
    </row>
    <row r="10" spans="2:11" ht="15" customHeight="1"/>
    <row r="11" spans="2:11" ht="15" customHeight="1">
      <c r="B11" s="87" t="s">
        <v>229</v>
      </c>
    </row>
    <row r="12" spans="2:11" ht="15" customHeight="1">
      <c r="B12" s="81" t="s">
        <v>230</v>
      </c>
    </row>
    <row r="13" spans="2:11" ht="15" customHeight="1"/>
    <row r="14" spans="2:11" ht="15" customHeight="1">
      <c r="J14" s="25"/>
    </row>
    <row r="15" spans="2:11" ht="15" customHeight="1"/>
    <row r="16" spans="2:11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</sheetData>
  <mergeCells count="2">
    <mergeCell ref="B3:B4"/>
    <mergeCell ref="C3:K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62"/>
  <sheetViews>
    <sheetView showGridLines="0" workbookViewId="0">
      <selection activeCell="C4" sqref="C4"/>
    </sheetView>
  </sheetViews>
  <sheetFormatPr defaultRowHeight="12.75"/>
  <cols>
    <col min="1" max="1" width="9.140625" style="4"/>
    <col min="2" max="2" width="34.42578125" style="34" customWidth="1"/>
    <col min="3" max="3" width="70.28515625" style="4" customWidth="1"/>
    <col min="4" max="4" width="27.5703125" style="32" customWidth="1"/>
    <col min="5" max="5" width="12.7109375" style="156" customWidth="1"/>
    <col min="6" max="16384" width="9.140625" style="4"/>
  </cols>
  <sheetData>
    <row r="1" spans="1:9" ht="15" customHeight="1"/>
    <row r="2" spans="1:9" ht="15" customHeight="1">
      <c r="B2" s="116" t="s">
        <v>319</v>
      </c>
    </row>
    <row r="3" spans="1:9" ht="60" customHeight="1" thickBot="1">
      <c r="B3" s="150" t="s">
        <v>172</v>
      </c>
      <c r="C3" s="150" t="s">
        <v>22</v>
      </c>
      <c r="D3" s="150" t="s">
        <v>23</v>
      </c>
      <c r="E3" s="286" t="s">
        <v>173</v>
      </c>
    </row>
    <row r="4" spans="1:9" ht="409.6" thickTop="1">
      <c r="B4" s="287" t="s">
        <v>3139</v>
      </c>
      <c r="C4" s="376" t="s">
        <v>3140</v>
      </c>
      <c r="D4" s="288" t="s">
        <v>3129</v>
      </c>
      <c r="E4" s="289">
        <v>5000000</v>
      </c>
    </row>
    <row r="5" spans="1:9" ht="15" customHeight="1">
      <c r="B5" s="290" t="s">
        <v>3133</v>
      </c>
      <c r="C5" s="291" t="s">
        <v>3134</v>
      </c>
      <c r="D5" s="292" t="s">
        <v>3126</v>
      </c>
      <c r="E5" s="293">
        <v>1900000</v>
      </c>
    </row>
    <row r="6" spans="1:9" ht="15" customHeight="1">
      <c r="A6" s="117"/>
      <c r="B6" s="290" t="s">
        <v>3127</v>
      </c>
      <c r="C6" s="291" t="s">
        <v>3128</v>
      </c>
      <c r="D6" s="292" t="s">
        <v>3129</v>
      </c>
      <c r="E6" s="294">
        <v>1400000</v>
      </c>
      <c r="I6" s="23" t="s">
        <v>229</v>
      </c>
    </row>
    <row r="7" spans="1:9" ht="15" customHeight="1">
      <c r="A7" s="117"/>
      <c r="B7" s="290" t="s">
        <v>3144</v>
      </c>
      <c r="C7" s="291" t="s">
        <v>3145</v>
      </c>
      <c r="D7" s="292" t="s">
        <v>3146</v>
      </c>
      <c r="E7" s="294">
        <v>750000</v>
      </c>
      <c r="I7" s="24" t="s">
        <v>231</v>
      </c>
    </row>
    <row r="8" spans="1:9" ht="27.75" customHeight="1">
      <c r="A8" s="117"/>
      <c r="B8" s="290" t="s">
        <v>3124</v>
      </c>
      <c r="C8" s="291" t="s">
        <v>3125</v>
      </c>
      <c r="D8" s="292" t="s">
        <v>3126</v>
      </c>
      <c r="E8" s="294">
        <v>700000</v>
      </c>
    </row>
    <row r="9" spans="1:9" ht="63.75">
      <c r="A9" s="117"/>
      <c r="B9" s="290" t="s">
        <v>3141</v>
      </c>
      <c r="C9" s="291" t="s">
        <v>3142</v>
      </c>
      <c r="D9" s="292" t="s">
        <v>3143</v>
      </c>
      <c r="E9" s="294">
        <v>650000</v>
      </c>
    </row>
    <row r="10" spans="1:9">
      <c r="A10" s="117"/>
      <c r="B10" s="295" t="s">
        <v>309</v>
      </c>
      <c r="C10" s="296" t="s">
        <v>340</v>
      </c>
      <c r="D10" s="297">
        <v>2025</v>
      </c>
      <c r="E10" s="298">
        <v>442000</v>
      </c>
    </row>
    <row r="11" spans="1:9">
      <c r="A11" s="117"/>
      <c r="B11" s="295" t="s">
        <v>411</v>
      </c>
      <c r="C11" s="296" t="s">
        <v>412</v>
      </c>
      <c r="D11" s="297">
        <v>2035</v>
      </c>
      <c r="E11" s="298">
        <v>430000</v>
      </c>
    </row>
    <row r="12" spans="1:9">
      <c r="A12" s="117"/>
      <c r="B12" s="295" t="s">
        <v>390</v>
      </c>
      <c r="C12" s="296" t="s">
        <v>391</v>
      </c>
      <c r="D12" s="297" t="s">
        <v>392</v>
      </c>
      <c r="E12" s="298">
        <v>429000</v>
      </c>
    </row>
    <row r="13" spans="1:9" ht="102">
      <c r="A13" s="117"/>
      <c r="B13" s="290" t="s">
        <v>3135</v>
      </c>
      <c r="C13" s="291" t="s">
        <v>3136</v>
      </c>
      <c r="D13" s="292">
        <v>2027</v>
      </c>
      <c r="E13" s="294">
        <v>400000</v>
      </c>
    </row>
    <row r="14" spans="1:9">
      <c r="B14" s="295" t="s">
        <v>290</v>
      </c>
      <c r="C14" s="296" t="s">
        <v>349</v>
      </c>
      <c r="D14" s="297">
        <v>2030</v>
      </c>
      <c r="E14" s="298">
        <v>357000</v>
      </c>
    </row>
    <row r="15" spans="1:9">
      <c r="B15" s="295" t="s">
        <v>352</v>
      </c>
      <c r="C15" s="296" t="s">
        <v>353</v>
      </c>
      <c r="D15" s="297">
        <v>2035</v>
      </c>
      <c r="E15" s="298">
        <v>348000</v>
      </c>
    </row>
    <row r="16" spans="1:9">
      <c r="B16" s="295" t="s">
        <v>284</v>
      </c>
      <c r="C16" s="296" t="s">
        <v>399</v>
      </c>
      <c r="D16" s="297" t="s">
        <v>337</v>
      </c>
      <c r="E16" s="298">
        <v>332000</v>
      </c>
    </row>
    <row r="17" spans="2:5">
      <c r="B17" s="295" t="s">
        <v>388</v>
      </c>
      <c r="C17" s="296" t="s">
        <v>389</v>
      </c>
      <c r="D17" s="297" t="s">
        <v>366</v>
      </c>
      <c r="E17" s="298">
        <v>320000</v>
      </c>
    </row>
    <row r="18" spans="2:5">
      <c r="B18" s="295" t="s">
        <v>396</v>
      </c>
      <c r="C18" s="296" t="s">
        <v>397</v>
      </c>
      <c r="D18" s="297" t="s">
        <v>334</v>
      </c>
      <c r="E18" s="298">
        <v>312000</v>
      </c>
    </row>
    <row r="19" spans="2:5">
      <c r="B19" s="295" t="s">
        <v>285</v>
      </c>
      <c r="C19" s="296" t="s">
        <v>367</v>
      </c>
      <c r="D19" s="297" t="s">
        <v>368</v>
      </c>
      <c r="E19" s="298">
        <v>281000</v>
      </c>
    </row>
    <row r="20" spans="2:5">
      <c r="B20" s="295" t="s">
        <v>400</v>
      </c>
      <c r="C20" s="296" t="s">
        <v>401</v>
      </c>
      <c r="D20" s="297">
        <v>2025</v>
      </c>
      <c r="E20" s="298">
        <v>250000</v>
      </c>
    </row>
    <row r="21" spans="2:5">
      <c r="B21" s="295" t="s">
        <v>388</v>
      </c>
      <c r="C21" s="296" t="s">
        <v>393</v>
      </c>
      <c r="D21" s="297" t="s">
        <v>374</v>
      </c>
      <c r="E21" s="298">
        <v>249000</v>
      </c>
    </row>
    <row r="22" spans="2:5">
      <c r="B22" s="295" t="s">
        <v>402</v>
      </c>
      <c r="C22" s="296" t="s">
        <v>403</v>
      </c>
      <c r="D22" s="297" t="s">
        <v>404</v>
      </c>
      <c r="E22" s="298">
        <v>248000</v>
      </c>
    </row>
    <row r="23" spans="2:5">
      <c r="B23" s="295" t="s">
        <v>413</v>
      </c>
      <c r="C23" s="296" t="s">
        <v>414</v>
      </c>
      <c r="D23" s="297">
        <v>2037</v>
      </c>
      <c r="E23" s="298">
        <v>230000</v>
      </c>
    </row>
    <row r="24" spans="2:5">
      <c r="B24" s="295" t="s">
        <v>405</v>
      </c>
      <c r="C24" s="296" t="s">
        <v>406</v>
      </c>
      <c r="D24" s="297" t="s">
        <v>407</v>
      </c>
      <c r="E24" s="298">
        <v>222000</v>
      </c>
    </row>
    <row r="25" spans="2:5">
      <c r="B25" s="299" t="s">
        <v>335</v>
      </c>
      <c r="C25" s="299" t="s">
        <v>336</v>
      </c>
      <c r="D25" s="300" t="s">
        <v>337</v>
      </c>
      <c r="E25" s="301">
        <v>212000</v>
      </c>
    </row>
    <row r="26" spans="2:5">
      <c r="B26" s="295" t="s">
        <v>345</v>
      </c>
      <c r="C26" s="296" t="s">
        <v>346</v>
      </c>
      <c r="D26" s="297">
        <v>2027</v>
      </c>
      <c r="E26" s="298">
        <v>210000</v>
      </c>
    </row>
    <row r="27" spans="2:5">
      <c r="B27" s="295" t="s">
        <v>341</v>
      </c>
      <c r="C27" s="296" t="s">
        <v>342</v>
      </c>
      <c r="D27" s="297">
        <v>2025</v>
      </c>
      <c r="E27" s="298">
        <v>203000</v>
      </c>
    </row>
    <row r="28" spans="2:5">
      <c r="B28" s="295" t="s">
        <v>354</v>
      </c>
      <c r="C28" s="296" t="s">
        <v>355</v>
      </c>
      <c r="D28" s="297">
        <v>2035</v>
      </c>
      <c r="E28" s="298">
        <v>201000</v>
      </c>
    </row>
    <row r="29" spans="2:5">
      <c r="B29" s="295" t="s">
        <v>343</v>
      </c>
      <c r="C29" s="296" t="s">
        <v>344</v>
      </c>
      <c r="D29" s="297">
        <v>2026</v>
      </c>
      <c r="E29" s="298">
        <v>200000</v>
      </c>
    </row>
    <row r="30" spans="2:5">
      <c r="B30" s="295" t="s">
        <v>360</v>
      </c>
      <c r="C30" s="296" t="s">
        <v>361</v>
      </c>
      <c r="D30" s="297">
        <v>2040</v>
      </c>
      <c r="E30" s="298">
        <v>200000</v>
      </c>
    </row>
    <row r="31" spans="2:5">
      <c r="B31" s="295" t="s">
        <v>384</v>
      </c>
      <c r="C31" s="296" t="s">
        <v>385</v>
      </c>
      <c r="D31" s="297">
        <v>2025</v>
      </c>
      <c r="E31" s="298">
        <v>195000</v>
      </c>
    </row>
    <row r="32" spans="2:5">
      <c r="B32" s="295" t="s">
        <v>364</v>
      </c>
      <c r="C32" s="296" t="s">
        <v>365</v>
      </c>
      <c r="D32" s="297" t="s">
        <v>366</v>
      </c>
      <c r="E32" s="298">
        <v>189000</v>
      </c>
    </row>
    <row r="33" spans="2:5">
      <c r="B33" s="299" t="s">
        <v>327</v>
      </c>
      <c r="C33" s="299" t="s">
        <v>328</v>
      </c>
      <c r="D33" s="300" t="s">
        <v>329</v>
      </c>
      <c r="E33" s="301">
        <v>174000</v>
      </c>
    </row>
    <row r="34" spans="2:5">
      <c r="B34" s="295" t="s">
        <v>297</v>
      </c>
      <c r="C34" s="296" t="s">
        <v>398</v>
      </c>
      <c r="D34" s="297">
        <v>2024</v>
      </c>
      <c r="E34" s="298">
        <v>170000</v>
      </c>
    </row>
    <row r="35" spans="2:5">
      <c r="B35" s="290" t="s">
        <v>3137</v>
      </c>
      <c r="C35" s="291" t="s">
        <v>3138</v>
      </c>
      <c r="D35" s="292">
        <v>2025</v>
      </c>
      <c r="E35" s="294">
        <v>170000</v>
      </c>
    </row>
    <row r="36" spans="2:5">
      <c r="B36" s="295" t="s">
        <v>350</v>
      </c>
      <c r="C36" s="296" t="s">
        <v>351</v>
      </c>
      <c r="D36" s="297">
        <v>2030</v>
      </c>
      <c r="E36" s="298">
        <v>160000</v>
      </c>
    </row>
    <row r="37" spans="2:5">
      <c r="B37" s="295" t="s">
        <v>356</v>
      </c>
      <c r="C37" s="296" t="s">
        <v>357</v>
      </c>
      <c r="D37" s="297">
        <v>2036</v>
      </c>
      <c r="E37" s="298">
        <v>160000</v>
      </c>
    </row>
    <row r="38" spans="2:5">
      <c r="B38" s="295" t="s">
        <v>358</v>
      </c>
      <c r="C38" s="296" t="s">
        <v>359</v>
      </c>
      <c r="D38" s="297">
        <v>2037</v>
      </c>
      <c r="E38" s="298">
        <v>160000</v>
      </c>
    </row>
    <row r="39" spans="2:5">
      <c r="B39" s="295" t="s">
        <v>394</v>
      </c>
      <c r="C39" s="296" t="s">
        <v>395</v>
      </c>
      <c r="D39" s="297" t="s">
        <v>374</v>
      </c>
      <c r="E39" s="298">
        <v>160000</v>
      </c>
    </row>
    <row r="40" spans="2:5">
      <c r="B40" s="299" t="s">
        <v>330</v>
      </c>
      <c r="C40" s="299" t="s">
        <v>331</v>
      </c>
      <c r="D40" s="300" t="s">
        <v>329</v>
      </c>
      <c r="E40" s="301">
        <v>152000</v>
      </c>
    </row>
    <row r="41" spans="2:5">
      <c r="B41" s="295" t="s">
        <v>408</v>
      </c>
      <c r="C41" s="296" t="s">
        <v>409</v>
      </c>
      <c r="D41" s="297">
        <v>2032</v>
      </c>
      <c r="E41" s="298">
        <v>151000</v>
      </c>
    </row>
    <row r="42" spans="2:5">
      <c r="B42" s="295" t="s">
        <v>303</v>
      </c>
      <c r="C42" s="296" t="s">
        <v>410</v>
      </c>
      <c r="D42" s="297">
        <v>2033</v>
      </c>
      <c r="E42" s="298">
        <v>142000</v>
      </c>
    </row>
    <row r="43" spans="2:5">
      <c r="B43" s="299" t="s">
        <v>332</v>
      </c>
      <c r="C43" s="299" t="s">
        <v>333</v>
      </c>
      <c r="D43" s="300" t="s">
        <v>334</v>
      </c>
      <c r="E43" s="301">
        <v>136000</v>
      </c>
    </row>
    <row r="44" spans="2:5">
      <c r="B44" s="295" t="s">
        <v>386</v>
      </c>
      <c r="C44" s="296" t="s">
        <v>387</v>
      </c>
      <c r="D44" s="297">
        <v>2026</v>
      </c>
      <c r="E44" s="298">
        <v>135000</v>
      </c>
    </row>
    <row r="45" spans="2:5">
      <c r="B45" s="295" t="s">
        <v>378</v>
      </c>
      <c r="C45" s="296" t="s">
        <v>379</v>
      </c>
      <c r="D45" s="297">
        <v>2022</v>
      </c>
      <c r="E45" s="298">
        <v>134000</v>
      </c>
    </row>
    <row r="46" spans="2:5">
      <c r="B46" s="299" t="s">
        <v>338</v>
      </c>
      <c r="C46" s="299" t="s">
        <v>339</v>
      </c>
      <c r="D46" s="300">
        <v>2025</v>
      </c>
      <c r="E46" s="301">
        <v>130000</v>
      </c>
    </row>
    <row r="47" spans="2:5">
      <c r="B47" s="295" t="s">
        <v>347</v>
      </c>
      <c r="C47" s="296" t="s">
        <v>348</v>
      </c>
      <c r="D47" s="297">
        <v>2030</v>
      </c>
      <c r="E47" s="298">
        <v>130000</v>
      </c>
    </row>
    <row r="48" spans="2:5">
      <c r="B48" s="295" t="s">
        <v>380</v>
      </c>
      <c r="C48" s="296" t="s">
        <v>381</v>
      </c>
      <c r="D48" s="297">
        <v>2023</v>
      </c>
      <c r="E48" s="298">
        <v>120000</v>
      </c>
    </row>
    <row r="49" spans="2:5">
      <c r="B49" s="295" t="s">
        <v>293</v>
      </c>
      <c r="C49" s="296" t="s">
        <v>415</v>
      </c>
      <c r="D49" s="297">
        <v>2040</v>
      </c>
      <c r="E49" s="298">
        <v>103000</v>
      </c>
    </row>
    <row r="50" spans="2:5">
      <c r="B50" s="290" t="s">
        <v>3130</v>
      </c>
      <c r="C50" s="291" t="s">
        <v>3131</v>
      </c>
      <c r="D50" s="292" t="s">
        <v>3132</v>
      </c>
      <c r="E50" s="294">
        <v>80000</v>
      </c>
    </row>
    <row r="51" spans="2:5">
      <c r="B51" s="290" t="s">
        <v>3144</v>
      </c>
      <c r="C51" s="291" t="s">
        <v>3147</v>
      </c>
      <c r="D51" s="292">
        <v>2023</v>
      </c>
      <c r="E51" s="294">
        <v>60000</v>
      </c>
    </row>
    <row r="52" spans="2:5">
      <c r="B52" s="295" t="s">
        <v>382</v>
      </c>
      <c r="C52" s="296" t="s">
        <v>383</v>
      </c>
      <c r="D52" s="297">
        <v>2023</v>
      </c>
      <c r="E52" s="298">
        <v>55000</v>
      </c>
    </row>
    <row r="53" spans="2:5">
      <c r="B53" s="295" t="s">
        <v>372</v>
      </c>
      <c r="C53" s="296" t="s">
        <v>373</v>
      </c>
      <c r="D53" s="297" t="s">
        <v>374</v>
      </c>
      <c r="E53" s="298">
        <v>50000</v>
      </c>
    </row>
    <row r="54" spans="2:5">
      <c r="B54" s="295" t="s">
        <v>300</v>
      </c>
      <c r="C54" s="296" t="s">
        <v>363</v>
      </c>
      <c r="D54" s="297">
        <v>2018</v>
      </c>
      <c r="E54" s="298">
        <v>48000</v>
      </c>
    </row>
    <row r="55" spans="2:5">
      <c r="B55" s="295" t="s">
        <v>293</v>
      </c>
      <c r="C55" s="296" t="s">
        <v>362</v>
      </c>
      <c r="D55" s="297" t="s">
        <v>329</v>
      </c>
      <c r="E55" s="298">
        <v>47000</v>
      </c>
    </row>
    <row r="56" spans="2:5">
      <c r="B56" s="295" t="s">
        <v>284</v>
      </c>
      <c r="C56" s="296" t="s">
        <v>377</v>
      </c>
      <c r="D56" s="297">
        <v>2021</v>
      </c>
      <c r="E56" s="298">
        <v>45000</v>
      </c>
    </row>
    <row r="57" spans="2:5">
      <c r="B57" s="295" t="s">
        <v>375</v>
      </c>
      <c r="C57" s="296" t="s">
        <v>376</v>
      </c>
      <c r="D57" s="297">
        <v>2021</v>
      </c>
      <c r="E57" s="298">
        <v>37000</v>
      </c>
    </row>
    <row r="58" spans="2:5">
      <c r="B58" s="302" t="s">
        <v>369</v>
      </c>
      <c r="C58" s="303" t="s">
        <v>370</v>
      </c>
      <c r="D58" s="304" t="s">
        <v>371</v>
      </c>
      <c r="E58" s="305">
        <v>20000</v>
      </c>
    </row>
    <row r="60" spans="2:5">
      <c r="B60" s="87" t="s">
        <v>229</v>
      </c>
    </row>
    <row r="61" spans="2:5">
      <c r="B61" s="204" t="s">
        <v>3151</v>
      </c>
    </row>
    <row r="62" spans="2:5">
      <c r="B62" s="206" t="s">
        <v>3152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2:I17"/>
  <sheetViews>
    <sheetView showGridLines="0" workbookViewId="0">
      <selection activeCell="C8" sqref="C8"/>
    </sheetView>
  </sheetViews>
  <sheetFormatPr defaultRowHeight="12.75"/>
  <cols>
    <col min="1" max="1" width="9.140625" style="4"/>
    <col min="2" max="2" width="26.7109375" style="4" customWidth="1"/>
    <col min="3" max="9" width="18.7109375" style="4" customWidth="1"/>
    <col min="10" max="16384" width="9.140625" style="4"/>
  </cols>
  <sheetData>
    <row r="2" spans="1:9">
      <c r="B2" s="18" t="s">
        <v>322</v>
      </c>
    </row>
    <row r="3" spans="1:9">
      <c r="B3" s="377" t="s">
        <v>24</v>
      </c>
      <c r="C3" s="377" t="s">
        <v>174</v>
      </c>
      <c r="D3" s="377"/>
      <c r="E3" s="377"/>
      <c r="F3" s="377"/>
      <c r="G3" s="377"/>
      <c r="H3" s="377"/>
      <c r="I3" s="377"/>
    </row>
    <row r="4" spans="1:9" ht="51.75" thickBot="1">
      <c r="B4" s="378"/>
      <c r="C4" s="16" t="s">
        <v>25</v>
      </c>
      <c r="D4" s="16" t="s">
        <v>93</v>
      </c>
      <c r="E4" s="16" t="s">
        <v>175</v>
      </c>
      <c r="F4" s="16" t="s">
        <v>176</v>
      </c>
      <c r="G4" s="16" t="s">
        <v>177</v>
      </c>
      <c r="H4" s="16" t="s">
        <v>178</v>
      </c>
      <c r="I4" s="16" t="s">
        <v>179</v>
      </c>
    </row>
    <row r="5" spans="1:9" ht="13.5" thickTop="1">
      <c r="B5" s="13" t="s">
        <v>129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</row>
    <row r="6" spans="1:9">
      <c r="A6" s="117"/>
      <c r="B6" s="5" t="s">
        <v>112</v>
      </c>
      <c r="C6" s="9">
        <v>5213.2700000000004</v>
      </c>
      <c r="D6" s="9">
        <v>24845792.346999999</v>
      </c>
      <c r="E6" s="9">
        <v>2665725.5639999998</v>
      </c>
      <c r="F6" s="9">
        <v>1706577.327</v>
      </c>
      <c r="G6" s="9">
        <v>2265307.6430000002</v>
      </c>
      <c r="H6" s="9">
        <v>859986.95900000003</v>
      </c>
      <c r="I6" s="9">
        <v>17718143.363000002</v>
      </c>
    </row>
    <row r="7" spans="1:9">
      <c r="A7" s="117"/>
      <c r="B7" s="5" t="s">
        <v>113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</row>
    <row r="8" spans="1:9">
      <c r="A8" s="117"/>
      <c r="B8" s="5" t="s">
        <v>114</v>
      </c>
      <c r="C8" s="9">
        <v>82.275999999999996</v>
      </c>
      <c r="D8" s="9">
        <v>766618.48100000003</v>
      </c>
      <c r="E8" s="9">
        <v>153906.274</v>
      </c>
      <c r="F8" s="9">
        <v>17536.960999999999</v>
      </c>
      <c r="G8" s="9">
        <v>183283.245</v>
      </c>
      <c r="H8" s="9">
        <v>128982.281</v>
      </c>
      <c r="I8" s="9">
        <v>282909.71999999997</v>
      </c>
    </row>
    <row r="9" spans="1:9">
      <c r="A9" s="117"/>
      <c r="B9" s="5" t="s">
        <v>164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</row>
    <row r="10" spans="1:9">
      <c r="A10" s="117"/>
      <c r="B10" s="5" t="s">
        <v>115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</row>
    <row r="11" spans="1:9">
      <c r="B11" s="17" t="s">
        <v>3</v>
      </c>
      <c r="C11" s="12">
        <f>SUM(C5:C10)</f>
        <v>5295.5460000000003</v>
      </c>
      <c r="D11" s="12">
        <f t="shared" ref="D11:H11" si="0">SUM(D5:D10)</f>
        <v>25612410.827999998</v>
      </c>
      <c r="E11" s="12">
        <f t="shared" si="0"/>
        <v>2819631.838</v>
      </c>
      <c r="F11" s="12">
        <f t="shared" si="0"/>
        <v>1724114.2879999999</v>
      </c>
      <c r="G11" s="12">
        <f t="shared" si="0"/>
        <v>2448590.8880000003</v>
      </c>
      <c r="H11" s="12">
        <f t="shared" si="0"/>
        <v>988969.24</v>
      </c>
      <c r="I11" s="12">
        <f>SUM(I5:I10)</f>
        <v>18001053.083000001</v>
      </c>
    </row>
    <row r="13" spans="1:9">
      <c r="B13" s="96" t="s">
        <v>229</v>
      </c>
    </row>
    <row r="14" spans="1:9">
      <c r="B14" s="100" t="s">
        <v>246</v>
      </c>
    </row>
    <row r="16" spans="1:9" ht="27" customHeight="1">
      <c r="C16" s="134"/>
      <c r="D16" s="134"/>
      <c r="E16" s="134"/>
      <c r="F16" s="134"/>
      <c r="G16" s="134"/>
      <c r="H16" s="134"/>
      <c r="I16" s="134"/>
    </row>
    <row r="17" spans="3:9">
      <c r="C17" s="134"/>
      <c r="D17" s="134"/>
      <c r="E17" s="134"/>
      <c r="F17" s="134"/>
      <c r="G17" s="134"/>
      <c r="H17" s="134"/>
      <c r="I17" s="134"/>
    </row>
  </sheetData>
  <mergeCells count="2">
    <mergeCell ref="B3:B4"/>
    <mergeCell ref="C3:I3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15"/>
  <sheetViews>
    <sheetView showGridLines="0" workbookViewId="0">
      <selection activeCell="H12" sqref="H12"/>
    </sheetView>
  </sheetViews>
  <sheetFormatPr defaultRowHeight="12.75"/>
  <cols>
    <col min="1" max="1" width="9.140625" style="4"/>
    <col min="2" max="2" width="26" style="4" customWidth="1"/>
    <col min="3" max="8" width="18.7109375" style="4" customWidth="1"/>
    <col min="9" max="16384" width="9.140625" style="4"/>
  </cols>
  <sheetData>
    <row r="1" spans="1:10" ht="15" customHeight="1"/>
    <row r="2" spans="1:10" ht="15" customHeight="1">
      <c r="B2" s="18" t="s">
        <v>323</v>
      </c>
    </row>
    <row r="3" spans="1:10" ht="15" customHeight="1">
      <c r="B3" s="377" t="s">
        <v>4</v>
      </c>
      <c r="C3" s="377" t="s">
        <v>180</v>
      </c>
      <c r="D3" s="377"/>
      <c r="E3" s="377"/>
      <c r="F3" s="377"/>
      <c r="G3" s="377"/>
      <c r="H3" s="377"/>
    </row>
    <row r="4" spans="1:10" ht="51.75" thickBot="1">
      <c r="B4" s="378"/>
      <c r="C4" s="16" t="s">
        <v>93</v>
      </c>
      <c r="D4" s="16" t="s">
        <v>175</v>
      </c>
      <c r="E4" s="16" t="s">
        <v>176</v>
      </c>
      <c r="F4" s="16" t="s">
        <v>177</v>
      </c>
      <c r="G4" s="16" t="s">
        <v>178</v>
      </c>
      <c r="H4" s="16" t="s">
        <v>179</v>
      </c>
    </row>
    <row r="5" spans="1:10" ht="15" customHeight="1" thickTop="1">
      <c r="A5" s="241"/>
      <c r="B5" s="5" t="s">
        <v>6</v>
      </c>
      <c r="C5" s="9">
        <v>480192.77799999999</v>
      </c>
      <c r="D5" s="9">
        <v>0</v>
      </c>
      <c r="E5" s="9">
        <v>12846.025</v>
      </c>
      <c r="F5" s="9">
        <v>41981.591</v>
      </c>
      <c r="G5" s="9">
        <v>20735.938999999998</v>
      </c>
      <c r="H5" s="9">
        <v>404629.22399999999</v>
      </c>
    </row>
    <row r="6" spans="1:10" ht="15" customHeight="1">
      <c r="A6" s="241"/>
      <c r="B6" s="5" t="s">
        <v>7</v>
      </c>
      <c r="C6" s="9">
        <v>521125.77600000001</v>
      </c>
      <c r="D6" s="9">
        <v>164539.85800000001</v>
      </c>
      <c r="E6" s="9">
        <v>12526.3</v>
      </c>
      <c r="F6" s="9">
        <v>195296.726</v>
      </c>
      <c r="G6" s="9">
        <v>112379.488</v>
      </c>
      <c r="H6" s="9">
        <v>36383.404000000002</v>
      </c>
      <c r="J6" s="117"/>
    </row>
    <row r="7" spans="1:10" ht="15" customHeight="1">
      <c r="A7" s="241"/>
      <c r="B7" s="5" t="s">
        <v>9</v>
      </c>
      <c r="C7" s="9">
        <v>17202241.588</v>
      </c>
      <c r="D7" s="9">
        <v>901011.57400000002</v>
      </c>
      <c r="E7" s="9">
        <v>784123.95799999998</v>
      </c>
      <c r="F7" s="9">
        <v>1154606.023</v>
      </c>
      <c r="G7" s="9">
        <v>407682.11300000001</v>
      </c>
      <c r="H7" s="9">
        <v>13954817.92</v>
      </c>
      <c r="J7" s="117"/>
    </row>
    <row r="8" spans="1:10" ht="15" customHeight="1">
      <c r="A8" s="241"/>
      <c r="B8" s="5" t="s">
        <v>12</v>
      </c>
      <c r="C8" s="9">
        <v>10625.267</v>
      </c>
      <c r="D8" s="9">
        <v>0</v>
      </c>
      <c r="E8" s="9">
        <v>0</v>
      </c>
      <c r="F8" s="9">
        <v>109.73099999999999</v>
      </c>
      <c r="G8" s="9">
        <v>530.13199999999995</v>
      </c>
      <c r="H8" s="9">
        <v>9985.4040000000005</v>
      </c>
      <c r="J8" s="117"/>
    </row>
    <row r="9" spans="1:10" ht="15" customHeight="1">
      <c r="A9" s="241"/>
      <c r="B9" s="5" t="s">
        <v>14</v>
      </c>
      <c r="C9" s="9">
        <v>756887.09</v>
      </c>
      <c r="D9" s="9">
        <v>194325.76000000001</v>
      </c>
      <c r="E9" s="9">
        <v>110649.44</v>
      </c>
      <c r="F9" s="9">
        <v>722.42</v>
      </c>
      <c r="G9" s="9">
        <v>19349.78</v>
      </c>
      <c r="H9" s="9">
        <v>431839.7</v>
      </c>
      <c r="J9" s="117"/>
    </row>
    <row r="10" spans="1:10" ht="15" customHeight="1">
      <c r="A10" s="241"/>
      <c r="B10" s="5" t="s">
        <v>15</v>
      </c>
      <c r="C10" s="9">
        <v>103760.09</v>
      </c>
      <c r="D10" s="9">
        <v>25191.16</v>
      </c>
      <c r="E10" s="9">
        <v>14150.95</v>
      </c>
      <c r="F10" s="9">
        <v>172.36</v>
      </c>
      <c r="G10" s="9">
        <v>2915.96</v>
      </c>
      <c r="H10" s="9">
        <v>61329.66</v>
      </c>
      <c r="J10" s="117"/>
    </row>
    <row r="11" spans="1:10" ht="15" customHeight="1">
      <c r="A11" s="241"/>
      <c r="B11" s="5" t="s">
        <v>16</v>
      </c>
      <c r="C11" s="9">
        <v>6537578.2390000001</v>
      </c>
      <c r="D11" s="9">
        <v>1534563.486</v>
      </c>
      <c r="E11" s="9">
        <v>789817.61499999999</v>
      </c>
      <c r="F11" s="9">
        <v>1055702.037</v>
      </c>
      <c r="G11" s="9">
        <v>55427.33</v>
      </c>
      <c r="H11" s="9">
        <v>3102067.7710000002</v>
      </c>
      <c r="J11" s="117"/>
    </row>
    <row r="12" spans="1:10" ht="15" customHeight="1">
      <c r="B12" s="17" t="s">
        <v>3</v>
      </c>
      <c r="C12" s="12">
        <f t="shared" ref="C12:H12" si="0">SUM(C5:C11)</f>
        <v>25612410.828000002</v>
      </c>
      <c r="D12" s="12">
        <f t="shared" si="0"/>
        <v>2819631.838</v>
      </c>
      <c r="E12" s="12">
        <f t="shared" si="0"/>
        <v>1724114.2879999999</v>
      </c>
      <c r="F12" s="12">
        <f t="shared" si="0"/>
        <v>2448590.8880000003</v>
      </c>
      <c r="G12" s="12">
        <f t="shared" si="0"/>
        <v>619020.74199999997</v>
      </c>
      <c r="H12" s="12">
        <f t="shared" si="0"/>
        <v>18001053.083000001</v>
      </c>
    </row>
    <row r="14" spans="1:10">
      <c r="B14" s="96" t="s">
        <v>229</v>
      </c>
    </row>
    <row r="15" spans="1:10">
      <c r="B15" s="100" t="s">
        <v>246</v>
      </c>
    </row>
  </sheetData>
  <mergeCells count="2">
    <mergeCell ref="B3:B4"/>
    <mergeCell ref="C3:H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48</vt:i4>
      </vt:variant>
      <vt:variant>
        <vt:lpstr>Pojmenované oblasti</vt:lpstr>
      </vt:variant>
      <vt:variant>
        <vt:i4>2</vt:i4>
      </vt:variant>
    </vt:vector>
  </HeadingPairs>
  <TitlesOfParts>
    <vt:vector size="5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'24'!Oblast_tisku</vt:lpstr>
      <vt:lpstr>'27'!Oblast_tisku</vt:lpstr>
    </vt:vector>
  </TitlesOfParts>
  <Company>Ministerstvo průmyslu a obchodu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Smejkal Tomáš</dc:creator>
  <cp:lastModifiedBy>Ing- Martin Hornik</cp:lastModifiedBy>
  <cp:lastPrinted>2018-04-16T14:11:28Z</cp:lastPrinted>
  <dcterms:created xsi:type="dcterms:W3CDTF">2014-09-01T06:54:53Z</dcterms:created>
  <dcterms:modified xsi:type="dcterms:W3CDTF">2019-03-25T11:05:16Z</dcterms:modified>
</cp:coreProperties>
</file>