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Hlasování komise" sheetId="1" r:id="rId1"/>
    <sheet name="List2" sheetId="2" r:id="rId2"/>
  </sheets>
  <definedNames>
    <definedName name="_xlnm.Print_Titles" localSheetId="0">'Hlasování komise'!$1:$1</definedName>
  </definedNames>
  <calcPr calcId="114210" fullCalcOnLoad="1" iterateDelta="1E-4"/>
</workbook>
</file>

<file path=xl/calcChain.xml><?xml version="1.0" encoding="utf-8"?>
<calcChain xmlns="http://schemas.openxmlformats.org/spreadsheetml/2006/main">
  <c r="E468" i="1"/>
  <c r="F468"/>
  <c r="G468"/>
  <c r="I468"/>
  <c r="E114"/>
  <c r="E117"/>
  <c r="E124"/>
  <c r="E126"/>
  <c r="E129"/>
  <c r="E132"/>
  <c r="E134"/>
  <c r="E136"/>
  <c r="E140"/>
  <c r="E137"/>
  <c r="E139"/>
  <c r="F114"/>
  <c r="F117"/>
  <c r="F124"/>
  <c r="F126"/>
  <c r="F129"/>
  <c r="F132"/>
  <c r="F134"/>
  <c r="F136"/>
  <c r="F140"/>
  <c r="F137"/>
  <c r="F139"/>
  <c r="G114"/>
  <c r="G117"/>
  <c r="G124"/>
  <c r="G126"/>
  <c r="G129"/>
  <c r="G132"/>
  <c r="G134"/>
  <c r="G136"/>
  <c r="G140"/>
  <c r="G137"/>
  <c r="G139"/>
  <c r="I114"/>
  <c r="I117"/>
  <c r="I124"/>
  <c r="I126"/>
  <c r="I129"/>
  <c r="I132"/>
  <c r="I134"/>
  <c r="I136"/>
  <c r="I140"/>
  <c r="I137"/>
  <c r="I139"/>
  <c r="E75"/>
  <c r="F75"/>
  <c r="G75"/>
  <c r="I75"/>
  <c r="I314"/>
  <c r="I533"/>
  <c r="I394"/>
  <c r="E16" i="2"/>
  <c r="D16"/>
  <c r="C16"/>
  <c r="A16"/>
  <c r="E502" i="1"/>
  <c r="F502"/>
  <c r="G502"/>
  <c r="I502"/>
  <c r="G577"/>
  <c r="F577"/>
  <c r="E577"/>
  <c r="I575"/>
  <c r="G575"/>
  <c r="F575"/>
  <c r="E575"/>
  <c r="G314"/>
  <c r="F314"/>
  <c r="E314"/>
  <c r="E7"/>
  <c r="F7"/>
  <c r="G7"/>
  <c r="I7"/>
  <c r="E12"/>
  <c r="F12"/>
  <c r="G12"/>
  <c r="I12"/>
  <c r="E16"/>
  <c r="F16"/>
  <c r="G16"/>
  <c r="I16"/>
  <c r="E20"/>
  <c r="F20"/>
  <c r="G20"/>
  <c r="I20"/>
  <c r="E26"/>
  <c r="F26"/>
  <c r="G26"/>
  <c r="I26"/>
  <c r="E30"/>
  <c r="F30"/>
  <c r="G30"/>
  <c r="I30"/>
  <c r="E33"/>
  <c r="F33"/>
  <c r="G33"/>
  <c r="I33"/>
  <c r="E36"/>
  <c r="F36"/>
  <c r="G36"/>
  <c r="I36"/>
  <c r="E41"/>
  <c r="F41"/>
  <c r="G41"/>
  <c r="I41"/>
  <c r="E42"/>
  <c r="F42"/>
  <c r="G42"/>
  <c r="I42"/>
  <c r="E44"/>
  <c r="E43"/>
  <c r="F44"/>
  <c r="F43"/>
  <c r="G44"/>
  <c r="G43"/>
  <c r="I44"/>
  <c r="I43"/>
  <c r="E54"/>
  <c r="F54"/>
  <c r="G54"/>
  <c r="I54"/>
  <c r="E59"/>
  <c r="F59"/>
  <c r="G59"/>
  <c r="I59"/>
  <c r="E64"/>
  <c r="F64"/>
  <c r="G64"/>
  <c r="I64"/>
  <c r="E66"/>
  <c r="F66"/>
  <c r="G66"/>
  <c r="I66"/>
  <c r="E68"/>
  <c r="F68"/>
  <c r="G68"/>
  <c r="I68"/>
  <c r="E70"/>
  <c r="F70"/>
  <c r="G70"/>
  <c r="I70"/>
  <c r="E74"/>
  <c r="F74"/>
  <c r="G74"/>
  <c r="I74"/>
  <c r="E77"/>
  <c r="E76"/>
  <c r="F77"/>
  <c r="F76"/>
  <c r="G77"/>
  <c r="G76"/>
  <c r="I77"/>
  <c r="I76"/>
  <c r="E79"/>
  <c r="F79"/>
  <c r="G79"/>
  <c r="I79"/>
  <c r="E81"/>
  <c r="F81"/>
  <c r="G81"/>
  <c r="I81"/>
  <c r="E83"/>
  <c r="F83"/>
  <c r="G83"/>
  <c r="I83"/>
  <c r="E87"/>
  <c r="F87"/>
  <c r="G87"/>
  <c r="I87"/>
  <c r="E90"/>
  <c r="F90"/>
  <c r="G90"/>
  <c r="I90"/>
  <c r="E93"/>
  <c r="F93"/>
  <c r="G93"/>
  <c r="I93"/>
  <c r="E97"/>
  <c r="F97"/>
  <c r="G97"/>
  <c r="I97"/>
  <c r="E100"/>
  <c r="F100"/>
  <c r="G100"/>
  <c r="I100"/>
  <c r="E102"/>
  <c r="F102"/>
  <c r="G102"/>
  <c r="I102"/>
  <c r="E105"/>
  <c r="F105"/>
  <c r="G105"/>
  <c r="I105"/>
  <c r="E107"/>
  <c r="F107"/>
  <c r="G107"/>
  <c r="I107"/>
  <c r="E108"/>
  <c r="F108"/>
  <c r="G108"/>
  <c r="I108"/>
  <c r="E109"/>
  <c r="F109"/>
  <c r="G109"/>
  <c r="I109"/>
  <c r="E111"/>
  <c r="E110"/>
  <c r="F111"/>
  <c r="F110"/>
  <c r="G111"/>
  <c r="G110"/>
  <c r="I111"/>
  <c r="I110"/>
  <c r="E138"/>
  <c r="F138"/>
  <c r="G138"/>
  <c r="I138"/>
  <c r="E142"/>
  <c r="F142"/>
  <c r="G142"/>
  <c r="I142"/>
  <c r="E144"/>
  <c r="F144"/>
  <c r="G144"/>
  <c r="I144"/>
  <c r="E149"/>
  <c r="F149"/>
  <c r="G149"/>
  <c r="I149"/>
  <c r="E154"/>
  <c r="F154"/>
  <c r="G154"/>
  <c r="I154"/>
  <c r="E156"/>
  <c r="F156"/>
  <c r="G156"/>
  <c r="I156"/>
  <c r="E160"/>
  <c r="F160"/>
  <c r="G160"/>
  <c r="I160"/>
  <c r="E163"/>
  <c r="F163"/>
  <c r="G163"/>
  <c r="I163"/>
  <c r="E165"/>
  <c r="F165"/>
  <c r="G165"/>
  <c r="I165"/>
  <c r="E169"/>
  <c r="F169"/>
  <c r="G169"/>
  <c r="I169"/>
  <c r="E171"/>
  <c r="F171"/>
  <c r="G171"/>
  <c r="I171"/>
  <c r="E173"/>
  <c r="F173"/>
  <c r="G173"/>
  <c r="I173"/>
  <c r="E179"/>
  <c r="F179"/>
  <c r="G179"/>
  <c r="I179"/>
  <c r="E181"/>
  <c r="F181"/>
  <c r="G181"/>
  <c r="I181"/>
  <c r="E182"/>
  <c r="F182"/>
  <c r="G182"/>
  <c r="I182"/>
  <c r="E183"/>
  <c r="F183"/>
  <c r="G183"/>
  <c r="I183"/>
  <c r="E185"/>
  <c r="E184"/>
  <c r="F185"/>
  <c r="F184"/>
  <c r="G185"/>
  <c r="G184"/>
  <c r="I185"/>
  <c r="I184"/>
  <c r="E187"/>
  <c r="F187"/>
  <c r="G187"/>
  <c r="I187"/>
  <c r="E189"/>
  <c r="F189"/>
  <c r="G189"/>
  <c r="I189"/>
  <c r="E194"/>
  <c r="F194"/>
  <c r="G194"/>
  <c r="I194"/>
  <c r="E198"/>
  <c r="F198"/>
  <c r="G198"/>
  <c r="I198"/>
  <c r="E201"/>
  <c r="F201"/>
  <c r="G201"/>
  <c r="I201"/>
  <c r="E210"/>
  <c r="F210"/>
  <c r="G210"/>
  <c r="I210"/>
  <c r="E213"/>
  <c r="F213"/>
  <c r="G213"/>
  <c r="I213"/>
  <c r="E218"/>
  <c r="F218"/>
  <c r="G218"/>
  <c r="I218"/>
  <c r="E221"/>
  <c r="F221"/>
  <c r="G221"/>
  <c r="I221"/>
  <c r="E228"/>
  <c r="F228"/>
  <c r="G228"/>
  <c r="I228"/>
  <c r="E231"/>
  <c r="F231"/>
  <c r="G231"/>
  <c r="I231"/>
  <c r="E233"/>
  <c r="F233"/>
  <c r="G233"/>
  <c r="I233"/>
  <c r="E237"/>
  <c r="F237"/>
  <c r="G237"/>
  <c r="I237"/>
  <c r="E243"/>
  <c r="F243"/>
  <c r="G243"/>
  <c r="I243"/>
  <c r="E247"/>
  <c r="F247"/>
  <c r="G247"/>
  <c r="I247"/>
  <c r="E249"/>
  <c r="F249"/>
  <c r="G249"/>
  <c r="I249"/>
  <c r="E256"/>
  <c r="F256"/>
  <c r="G256"/>
  <c r="I256"/>
  <c r="E258"/>
  <c r="F258"/>
  <c r="G258"/>
  <c r="I258"/>
  <c r="E266"/>
  <c r="F266"/>
  <c r="G266"/>
  <c r="I266"/>
  <c r="E269"/>
  <c r="F269"/>
  <c r="G269"/>
  <c r="I269"/>
  <c r="E271"/>
  <c r="F271"/>
  <c r="G271"/>
  <c r="I271"/>
  <c r="E273"/>
  <c r="F273"/>
  <c r="G273"/>
  <c r="I273"/>
  <c r="E274"/>
  <c r="F274"/>
  <c r="G274"/>
  <c r="I274"/>
  <c r="E275"/>
  <c r="F275"/>
  <c r="G275"/>
  <c r="I275"/>
  <c r="E277"/>
  <c r="E276"/>
  <c r="F277"/>
  <c r="F276"/>
  <c r="G277"/>
  <c r="G276"/>
  <c r="I277"/>
  <c r="I276"/>
  <c r="E279"/>
  <c r="F279"/>
  <c r="G279"/>
  <c r="I279"/>
  <c r="E285"/>
  <c r="F285"/>
  <c r="G285"/>
  <c r="I285"/>
  <c r="E287"/>
  <c r="F287"/>
  <c r="G287"/>
  <c r="I287"/>
  <c r="E289"/>
  <c r="F289"/>
  <c r="G289"/>
  <c r="I289"/>
  <c r="E294"/>
  <c r="F294"/>
  <c r="G294"/>
  <c r="I294"/>
  <c r="E296"/>
  <c r="F296"/>
  <c r="G296"/>
  <c r="I296"/>
  <c r="E300"/>
  <c r="F300"/>
  <c r="G300"/>
  <c r="I300"/>
  <c r="E303"/>
  <c r="F303"/>
  <c r="G303"/>
  <c r="I303"/>
  <c r="E321"/>
  <c r="F321"/>
  <c r="G321"/>
  <c r="I321"/>
  <c r="E324"/>
  <c r="F324"/>
  <c r="G324"/>
  <c r="I324"/>
  <c r="E328"/>
  <c r="F328"/>
  <c r="G328"/>
  <c r="I328"/>
  <c r="E333"/>
  <c r="F333"/>
  <c r="G333"/>
  <c r="I333"/>
  <c r="E335"/>
  <c r="F335"/>
  <c r="G335"/>
  <c r="I335"/>
  <c r="E336"/>
  <c r="F336"/>
  <c r="G336"/>
  <c r="I336"/>
  <c r="E337"/>
  <c r="F337"/>
  <c r="G337"/>
  <c r="I337"/>
  <c r="E339"/>
  <c r="E338"/>
  <c r="F339"/>
  <c r="F338"/>
  <c r="G339"/>
  <c r="G338"/>
  <c r="I339"/>
  <c r="I338"/>
  <c r="E342"/>
  <c r="F342"/>
  <c r="G342"/>
  <c r="I342"/>
  <c r="E344"/>
  <c r="F344"/>
  <c r="G344"/>
  <c r="I344"/>
  <c r="E348"/>
  <c r="F348"/>
  <c r="G348"/>
  <c r="I348"/>
  <c r="E350"/>
  <c r="F350"/>
  <c r="G350"/>
  <c r="I350"/>
  <c r="E353"/>
  <c r="F353"/>
  <c r="G353"/>
  <c r="I353"/>
  <c r="E356"/>
  <c r="F356"/>
  <c r="G356"/>
  <c r="I356"/>
  <c r="E358"/>
  <c r="F358"/>
  <c r="G358"/>
  <c r="I358"/>
  <c r="E361"/>
  <c r="F361"/>
  <c r="G361"/>
  <c r="I361"/>
  <c r="E366"/>
  <c r="F366"/>
  <c r="G366"/>
  <c r="I366"/>
  <c r="E367"/>
  <c r="F367"/>
  <c r="G367"/>
  <c r="I367"/>
  <c r="E368"/>
  <c r="F368"/>
  <c r="G368"/>
  <c r="I368"/>
  <c r="E370"/>
  <c r="E369"/>
  <c r="F370"/>
  <c r="F369"/>
  <c r="G370"/>
  <c r="G369"/>
  <c r="I370"/>
  <c r="I369"/>
  <c r="E375"/>
  <c r="F375"/>
  <c r="G375"/>
  <c r="G387"/>
  <c r="I375"/>
  <c r="E381"/>
  <c r="F381"/>
  <c r="G381"/>
  <c r="I381"/>
  <c r="E383"/>
  <c r="F383"/>
  <c r="G383"/>
  <c r="I383"/>
  <c r="E385"/>
  <c r="E389"/>
  <c r="F385"/>
  <c r="F389"/>
  <c r="G385"/>
  <c r="I385"/>
  <c r="I389"/>
  <c r="E386"/>
  <c r="F386"/>
  <c r="G386"/>
  <c r="I386"/>
  <c r="E387"/>
  <c r="F387"/>
  <c r="I387"/>
  <c r="G389"/>
  <c r="G388"/>
  <c r="E397"/>
  <c r="F397"/>
  <c r="G397"/>
  <c r="I397"/>
  <c r="E402"/>
  <c r="F402"/>
  <c r="G402"/>
  <c r="I402"/>
  <c r="E404"/>
  <c r="F404"/>
  <c r="G404"/>
  <c r="I404"/>
  <c r="E405"/>
  <c r="F405"/>
  <c r="G405"/>
  <c r="I405"/>
  <c r="E411"/>
  <c r="F411"/>
  <c r="F469"/>
  <c r="G411"/>
  <c r="I411"/>
  <c r="I469"/>
  <c r="E413"/>
  <c r="F413"/>
  <c r="G413"/>
  <c r="I413"/>
  <c r="E416"/>
  <c r="F416"/>
  <c r="G416"/>
  <c r="I416"/>
  <c r="E420"/>
  <c r="F420"/>
  <c r="G420"/>
  <c r="I420"/>
  <c r="E422"/>
  <c r="F422"/>
  <c r="G422"/>
  <c r="I422"/>
  <c r="E428"/>
  <c r="F428"/>
  <c r="G428"/>
  <c r="I428"/>
  <c r="E434"/>
  <c r="F434"/>
  <c r="G434"/>
  <c r="I434"/>
  <c r="E438"/>
  <c r="F438"/>
  <c r="G438"/>
  <c r="I438"/>
  <c r="E441"/>
  <c r="F441"/>
  <c r="G441"/>
  <c r="I441"/>
  <c r="E443"/>
  <c r="F443"/>
  <c r="G443"/>
  <c r="I443"/>
  <c r="E446"/>
  <c r="F446"/>
  <c r="G446"/>
  <c r="I446"/>
  <c r="E449"/>
  <c r="F449"/>
  <c r="G449"/>
  <c r="I449"/>
  <c r="E454"/>
  <c r="F454"/>
  <c r="G454"/>
  <c r="I454"/>
  <c r="E458"/>
  <c r="F458"/>
  <c r="G458"/>
  <c r="I458"/>
  <c r="E463"/>
  <c r="F463"/>
  <c r="G463"/>
  <c r="I463"/>
  <c r="E465"/>
  <c r="F465"/>
  <c r="G465"/>
  <c r="I465"/>
  <c r="E467"/>
  <c r="F467"/>
  <c r="G467"/>
  <c r="I467"/>
  <c r="E469"/>
  <c r="G469"/>
  <c r="E471"/>
  <c r="E470"/>
  <c r="F471"/>
  <c r="G471"/>
  <c r="G470"/>
  <c r="I471"/>
  <c r="E475"/>
  <c r="F475"/>
  <c r="G475"/>
  <c r="I475"/>
  <c r="E479"/>
  <c r="F479"/>
  <c r="G479"/>
  <c r="I479"/>
  <c r="E484"/>
  <c r="F484"/>
  <c r="G484"/>
  <c r="I484"/>
  <c r="E488"/>
  <c r="F488"/>
  <c r="G488"/>
  <c r="I488"/>
  <c r="E494"/>
  <c r="F494"/>
  <c r="G494"/>
  <c r="I494"/>
  <c r="E497"/>
  <c r="F497"/>
  <c r="G497"/>
  <c r="I497"/>
  <c r="E504"/>
  <c r="F504"/>
  <c r="G504"/>
  <c r="I504"/>
  <c r="E507"/>
  <c r="F507"/>
  <c r="G507"/>
  <c r="I507"/>
  <c r="E510"/>
  <c r="F510"/>
  <c r="G510"/>
  <c r="I510"/>
  <c r="E516"/>
  <c r="F516"/>
  <c r="G516"/>
  <c r="I516"/>
  <c r="E519"/>
  <c r="F519"/>
  <c r="G519"/>
  <c r="I519"/>
  <c r="E528"/>
  <c r="F528"/>
  <c r="G528"/>
  <c r="I528"/>
  <c r="E533"/>
  <c r="F533"/>
  <c r="G533"/>
  <c r="E535"/>
  <c r="F535"/>
  <c r="G535"/>
  <c r="I535"/>
  <c r="E538"/>
  <c r="F538"/>
  <c r="G538"/>
  <c r="I538"/>
  <c r="E540"/>
  <c r="F540"/>
  <c r="G540"/>
  <c r="I540"/>
  <c r="E542"/>
  <c r="F542"/>
  <c r="G542"/>
  <c r="I542"/>
  <c r="E546"/>
  <c r="F546"/>
  <c r="G546"/>
  <c r="I546"/>
  <c r="E552"/>
  <c r="F552"/>
  <c r="G552"/>
  <c r="I552"/>
  <c r="E557"/>
  <c r="F557"/>
  <c r="G557"/>
  <c r="I557"/>
  <c r="E562"/>
  <c r="F562"/>
  <c r="G562"/>
  <c r="I562"/>
  <c r="E564"/>
  <c r="F564"/>
  <c r="G564"/>
  <c r="I564"/>
  <c r="E569"/>
  <c r="E572"/>
  <c r="F569"/>
  <c r="F572"/>
  <c r="G569"/>
  <c r="G572"/>
  <c r="I569"/>
  <c r="I572"/>
  <c r="E570"/>
  <c r="F570"/>
  <c r="G570"/>
  <c r="I570"/>
  <c r="E591"/>
  <c r="F591"/>
  <c r="F618"/>
  <c r="G591"/>
  <c r="I591"/>
  <c r="E579"/>
  <c r="F579"/>
  <c r="G579"/>
  <c r="I579"/>
  <c r="E581"/>
  <c r="F581"/>
  <c r="G581"/>
  <c r="I581"/>
  <c r="E584"/>
  <c r="F584"/>
  <c r="G584"/>
  <c r="I584"/>
  <c r="E586"/>
  <c r="F586"/>
  <c r="G586"/>
  <c r="I586"/>
  <c r="E589"/>
  <c r="F589"/>
  <c r="G589"/>
  <c r="I589"/>
  <c r="E590"/>
  <c r="F590"/>
  <c r="G590"/>
  <c r="I590"/>
  <c r="E593"/>
  <c r="F593"/>
  <c r="F592"/>
  <c r="G593"/>
  <c r="E595"/>
  <c r="F595"/>
  <c r="G595"/>
  <c r="I595"/>
  <c r="E598"/>
  <c r="F598"/>
  <c r="G598"/>
  <c r="I598"/>
  <c r="E600"/>
  <c r="F600"/>
  <c r="G600"/>
  <c r="I600"/>
  <c r="E603"/>
  <c r="F603"/>
  <c r="G603"/>
  <c r="I603"/>
  <c r="E606"/>
  <c r="F606"/>
  <c r="G606"/>
  <c r="I606"/>
  <c r="E609"/>
  <c r="F609"/>
  <c r="G609"/>
  <c r="I609"/>
  <c r="E612"/>
  <c r="E615"/>
  <c r="F612"/>
  <c r="G612"/>
  <c r="G615"/>
  <c r="I612"/>
  <c r="E613"/>
  <c r="E617"/>
  <c r="F613"/>
  <c r="G613"/>
  <c r="G617"/>
  <c r="I613"/>
  <c r="F615"/>
  <c r="F614"/>
  <c r="I615"/>
  <c r="I614"/>
  <c r="I617"/>
  <c r="I407"/>
  <c r="I406"/>
  <c r="G592"/>
  <c r="E592"/>
  <c r="E618"/>
  <c r="I593"/>
  <c r="I620"/>
  <c r="F617"/>
  <c r="I571"/>
  <c r="G571"/>
  <c r="F571"/>
  <c r="E571"/>
  <c r="I618"/>
  <c r="I619"/>
  <c r="I388"/>
  <c r="F388"/>
  <c r="F394"/>
  <c r="F407"/>
  <c r="E388"/>
  <c r="E394"/>
  <c r="E407"/>
  <c r="E406"/>
  <c r="G614"/>
  <c r="G618"/>
  <c r="G394"/>
  <c r="I470"/>
  <c r="F470"/>
  <c r="G407"/>
  <c r="G406"/>
  <c r="E620"/>
  <c r="E619"/>
  <c r="E614"/>
  <c r="I592"/>
  <c r="F406"/>
  <c r="F620"/>
  <c r="F619"/>
  <c r="G620"/>
  <c r="G619"/>
  <c r="I577"/>
</calcChain>
</file>

<file path=xl/sharedStrings.xml><?xml version="1.0" encoding="utf-8"?>
<sst xmlns="http://schemas.openxmlformats.org/spreadsheetml/2006/main" count="1489" uniqueCount="1186">
  <si>
    <t>Varnsdorf - Bezpečí pro všechny</t>
  </si>
  <si>
    <t>2198.2</t>
  </si>
  <si>
    <t>Varnsdorf - Kapka dětské radosti</t>
  </si>
  <si>
    <t>2198.3</t>
  </si>
  <si>
    <t>Varnsdorf - Mříže - INVESTICE</t>
  </si>
  <si>
    <t>2198.4</t>
  </si>
  <si>
    <t>Varnsdorf - Bezpečné stáří</t>
  </si>
  <si>
    <t>Varnsdorf celkem</t>
  </si>
  <si>
    <t>Vejprty</t>
  </si>
  <si>
    <t>2215.1</t>
  </si>
  <si>
    <t>Vejprty - Asistent prevence kriminality</t>
  </si>
  <si>
    <t>Vejprty celkem</t>
  </si>
  <si>
    <t>Žatec</t>
  </si>
  <si>
    <t>2196.1</t>
  </si>
  <si>
    <t>Žatec - Speciální výslechová místnost pro dětskou oběť a svědka</t>
  </si>
  <si>
    <t>2196.2</t>
  </si>
  <si>
    <t>Žatec - Prodloužený pobyt</t>
  </si>
  <si>
    <t>2196.3</t>
  </si>
  <si>
    <t>Žatec - Víkendové pobyty</t>
  </si>
  <si>
    <t>2196.4</t>
  </si>
  <si>
    <t>Žatec - Sebeobrana pro ženy a dívky</t>
  </si>
  <si>
    <t>Žatec celkem</t>
  </si>
  <si>
    <t>Ústecký kraj celkem</t>
  </si>
  <si>
    <t>Vysočina</t>
  </si>
  <si>
    <t>Kraj Vysočina</t>
  </si>
  <si>
    <t>2150.2</t>
  </si>
  <si>
    <t>Kraj Vysočina - Vysočina pro bezpečný internet</t>
  </si>
  <si>
    <t>Humpolec</t>
  </si>
  <si>
    <t>2152.1</t>
  </si>
  <si>
    <t>Humpolec - Rozšíření kamerového systému - INVESTICE</t>
  </si>
  <si>
    <t>Humpolec celkem</t>
  </si>
  <si>
    <t>Moravské Budějovice</t>
  </si>
  <si>
    <t>2151.1</t>
  </si>
  <si>
    <t>Moravské Budějovice - Bez kriminality prosím</t>
  </si>
  <si>
    <t>Moravské Budějovice celkem</t>
  </si>
  <si>
    <t>Třebíč</t>
  </si>
  <si>
    <t>2153.1</t>
  </si>
  <si>
    <t>Třebíč - Rozšíření MKDS - INVESTICE</t>
  </si>
  <si>
    <t>2153.2</t>
  </si>
  <si>
    <t>Třebíč - Neznalost neomlouvá!</t>
  </si>
  <si>
    <t>Třebíč celkem</t>
  </si>
  <si>
    <t>Velké Meziříčí</t>
  </si>
  <si>
    <t>2155.1</t>
  </si>
  <si>
    <t>Velké Meziříčí - Rozšíření MKDS a jeho modernizace - INVESTICE</t>
  </si>
  <si>
    <t>Velké Meziříčí celkem</t>
  </si>
  <si>
    <t>Žďár nad Sázavou</t>
  </si>
  <si>
    <t>2154.1</t>
  </si>
  <si>
    <t>Žďár nad Sázavou - Asistent prevence kriminality</t>
  </si>
  <si>
    <t>2154.2</t>
  </si>
  <si>
    <t>Žďár nad Sázavou - Profesní příprava strážníků MP, policistů a pracovníků OSPOD</t>
  </si>
  <si>
    <t>Žďár nad Sázavou celkem</t>
  </si>
  <si>
    <t>Kraj Vysočina celkem</t>
  </si>
  <si>
    <t>Zlínský kraj</t>
  </si>
  <si>
    <t>Bojkovice</t>
  </si>
  <si>
    <t>2109.1</t>
  </si>
  <si>
    <t>Bojkovice - Hřiště pro mládež - Krhov - INVESTICE</t>
  </si>
  <si>
    <t>Bojkovice celkem</t>
  </si>
  <si>
    <t>Kroměříž</t>
  </si>
  <si>
    <t>2108.1</t>
  </si>
  <si>
    <t>Kroměříž - Digitalizace a rozšíření MKMS - INVESTICE</t>
  </si>
  <si>
    <t>2108.2</t>
  </si>
  <si>
    <t>Kroměříž - Vzdělávání strážníků 2014</t>
  </si>
  <si>
    <t>Kroměříž celkem</t>
  </si>
  <si>
    <t>Slavičín</t>
  </si>
  <si>
    <t>2107.1</t>
  </si>
  <si>
    <t>Slavičín - Oživení skateparku - INVESTICE</t>
  </si>
  <si>
    <t>Slavičín celkem</t>
  </si>
  <si>
    <t>Uherské Hradiště</t>
  </si>
  <si>
    <t>2106.1</t>
  </si>
  <si>
    <t>Uherské Hradiště - MKDS VIII. etapa - INVESTICE</t>
  </si>
  <si>
    <t>2106.2</t>
  </si>
  <si>
    <t>Uherské Hradiště - e-analýza - doplnění a rozšíření</t>
  </si>
  <si>
    <t>Uherské Hradiště celkem</t>
  </si>
  <si>
    <t>Valašské Klobouky</t>
  </si>
  <si>
    <t>2103.1</t>
  </si>
  <si>
    <t>Valašské Klobouky - Relaxujeme na čerstvém vzduchu - INVESTICE</t>
  </si>
  <si>
    <t>2103.2</t>
  </si>
  <si>
    <t>Valašské Klobouky - Socioterapeutické pobyty pro ohrožené děti a mládež</t>
  </si>
  <si>
    <t>Valašské Klobouky celkem</t>
  </si>
  <si>
    <t>Valašské Meziříčí</t>
  </si>
  <si>
    <t>2105.1</t>
  </si>
  <si>
    <t>Valašské Meziříčí - Rozšíření MKDS o dva mobilní kamerové body - INVESTICE</t>
  </si>
  <si>
    <t>2105.2</t>
  </si>
  <si>
    <t>Valašské Meziříčí - Odborná prof. příprava strážníků MP a policistů P ČR - II. etapa</t>
  </si>
  <si>
    <t>Valašské Meziříčí celkem</t>
  </si>
  <si>
    <t>Vsetín</t>
  </si>
  <si>
    <t>2104.1</t>
  </si>
  <si>
    <t>Vsetín - Domovník - preventista 2014</t>
  </si>
  <si>
    <t>2104.2</t>
  </si>
  <si>
    <t>Vsetín - Profesní příprava strážníků a policistů 2014</t>
  </si>
  <si>
    <t>Vsetín celkem</t>
  </si>
  <si>
    <t>Zlínský kraj celkem</t>
  </si>
  <si>
    <t>Celkem INVESTICE Program PK 2014 I. kolo</t>
  </si>
  <si>
    <t xml:space="preserve"> NEINVESTICE krajské bez Prahy</t>
  </si>
  <si>
    <t>Celkem NEINVESTICE Program PK 2014 I. kolo</t>
  </si>
  <si>
    <t>CELKOVÝ SOUČET Program PK 2014 I. kolo</t>
  </si>
  <si>
    <t>Body</t>
  </si>
  <si>
    <t>Přítomno</t>
  </si>
  <si>
    <t>Pro</t>
  </si>
  <si>
    <t xml:space="preserve">Proti </t>
  </si>
  <si>
    <t>Zdržel se</t>
  </si>
  <si>
    <t>Moravskoslezský                            kraj</t>
  </si>
  <si>
    <r>
      <t xml:space="preserve">Kutná Hora - Rozšíření kamerového systému města </t>
    </r>
    <r>
      <rPr>
        <sz val="8.5"/>
        <color indexed="10"/>
        <rFont val="MS Sans Serif"/>
        <family val="2"/>
        <charset val="238"/>
      </rPr>
      <t>- INVESTICE</t>
    </r>
  </si>
  <si>
    <t>2150.1</t>
  </si>
  <si>
    <t>Bystřice nad Pernštejnem</t>
  </si>
  <si>
    <t>Kraj Vysočina - Řešení zadluženosti v Kraji Vysočina</t>
  </si>
  <si>
    <t>Bystřice nad Pernštejnem celkem</t>
  </si>
  <si>
    <t>V Praze 25. 3. 2014</t>
  </si>
  <si>
    <t>Členové komise:</t>
  </si>
  <si>
    <r>
      <t>Mgr. Jitka Gjuričová</t>
    </r>
    <r>
      <rPr>
        <sz val="11"/>
        <rFont val="Arial"/>
        <family val="2"/>
        <charset val="238"/>
      </rPr>
      <t xml:space="preserve">  - předsedkyně komise</t>
    </r>
  </si>
  <si>
    <r>
      <t>kpt. Mgr. Renata Šanderová</t>
    </r>
    <r>
      <rPr>
        <sz val="11"/>
        <rFont val="Arial"/>
        <family val="2"/>
        <charset val="238"/>
      </rPr>
      <t xml:space="preserve"> - – oddělení tisku a prevence, Policejní prezidium ČR</t>
    </r>
  </si>
  <si>
    <r>
      <rPr>
        <b/>
        <sz val="11"/>
        <rFont val="Arial"/>
        <family val="2"/>
        <charset val="238"/>
      </rPr>
      <t xml:space="preserve">PhDr. Jana Libíčková </t>
    </r>
    <r>
      <rPr>
        <sz val="11"/>
        <rFont val="Arial"/>
        <family val="2"/>
        <charset val="238"/>
      </rPr>
      <t xml:space="preserve">– zástupkyně ředitele Probační a mediační služby ČR, </t>
    </r>
  </si>
  <si>
    <r>
      <rPr>
        <b/>
        <sz val="11"/>
        <rFont val="Arial"/>
        <family val="2"/>
        <charset val="238"/>
      </rPr>
      <t xml:space="preserve">Jan Balog </t>
    </r>
    <r>
      <rPr>
        <sz val="11"/>
        <rFont val="Arial"/>
        <family val="2"/>
        <charset val="238"/>
      </rPr>
      <t>– Rada vlády České republiky pro záležitosti romské menšiny</t>
    </r>
  </si>
  <si>
    <r>
      <rPr>
        <sz val="7"/>
        <rFont val="Times New Roman"/>
        <family val="1"/>
        <charset val="238"/>
      </rPr>
      <t xml:space="preserve"> </t>
    </r>
    <r>
      <rPr>
        <b/>
        <sz val="11"/>
        <rFont val="Arial"/>
        <family val="2"/>
        <charset val="238"/>
      </rPr>
      <t>Mgr</t>
    </r>
    <r>
      <rPr>
        <sz val="11"/>
        <rFont val="Arial"/>
        <family val="2"/>
        <charset val="238"/>
      </rPr>
      <t xml:space="preserve">. </t>
    </r>
    <r>
      <rPr>
        <b/>
        <sz val="11"/>
        <rFont val="Arial"/>
        <family val="2"/>
        <charset val="238"/>
      </rPr>
      <t>Eva Heisslerová</t>
    </r>
    <r>
      <rPr>
        <sz val="11"/>
        <rFont val="Arial"/>
        <family val="2"/>
        <charset val="238"/>
      </rPr>
      <t xml:space="preserve"> – odbor sociálních služeb a sociálního začleňování Ministerstva práce a sociálních věcí </t>
    </r>
  </si>
  <si>
    <r>
      <t xml:space="preserve">Mgr. Martina Budinská </t>
    </r>
    <r>
      <rPr>
        <sz val="11"/>
        <rFont val="Arial"/>
        <family val="2"/>
        <charset val="238"/>
      </rPr>
      <t>– zástupkyně ředitelky odboru speciálního vzdělávání a institucionální výchovy Ministerstva školství, mládeže a tělovýchovy</t>
    </r>
  </si>
  <si>
    <t>omluvena</t>
  </si>
  <si>
    <t>Bystřice nad Pernštejnem - Zřízení MKDS v Bystřici nad Pernštejnem - INVESTICE</t>
  </si>
  <si>
    <t>2156.1</t>
  </si>
  <si>
    <t>Kadaň - APK</t>
  </si>
  <si>
    <t xml:space="preserve">Jihočeský </t>
  </si>
  <si>
    <t>Karlovarský</t>
  </si>
  <si>
    <t>Jihomoravský</t>
  </si>
  <si>
    <t>Královehradecký</t>
  </si>
  <si>
    <t>Liberecký</t>
  </si>
  <si>
    <t>Moravskoslezský</t>
  </si>
  <si>
    <t>Olomoucký</t>
  </si>
  <si>
    <t>Pardubický</t>
  </si>
  <si>
    <t>Plzeňský</t>
  </si>
  <si>
    <t xml:space="preserve">Praha </t>
  </si>
  <si>
    <t>Středočeský</t>
  </si>
  <si>
    <t>2201.1</t>
  </si>
  <si>
    <t>Ústecký</t>
  </si>
  <si>
    <t>Zlínský</t>
  </si>
  <si>
    <t xml:space="preserve">počet podaných projektů </t>
  </si>
  <si>
    <t xml:space="preserve">kraj </t>
  </si>
  <si>
    <t xml:space="preserve">počet obcí - žadatelů </t>
  </si>
  <si>
    <t xml:space="preserve">kraj jako žadatel </t>
  </si>
  <si>
    <t xml:space="preserve">počet projektů kraj </t>
  </si>
  <si>
    <t>Kraj</t>
  </si>
  <si>
    <t>Předkladatel</t>
  </si>
  <si>
    <t>Č. pr.</t>
  </si>
  <si>
    <t>Název projektu</t>
  </si>
  <si>
    <t>Náklady</t>
  </si>
  <si>
    <t>Podíl</t>
  </si>
  <si>
    <t>Požadavek</t>
  </si>
  <si>
    <t>Přiděleno</t>
  </si>
  <si>
    <t>Jihočeský kraj</t>
  </si>
  <si>
    <t>České Budějovice</t>
  </si>
  <si>
    <t>2124.1</t>
  </si>
  <si>
    <t>České Budějovice - Asistent prevence kriminality 2014</t>
  </si>
  <si>
    <t>2124.2</t>
  </si>
  <si>
    <t>České Budějovice - Prevence kriminality na sídlišti Máj v Českých Budějovicích</t>
  </si>
  <si>
    <t>2124.3</t>
  </si>
  <si>
    <t>České Budějovice - Prevence kriminality - Okružní, Palackého náměstí</t>
  </si>
  <si>
    <t>2124.4</t>
  </si>
  <si>
    <t>České Budějovice - Komunitní práce Novohradská</t>
  </si>
  <si>
    <t>2124.5</t>
  </si>
  <si>
    <t>České Budějovice - Tábor pro děti ohrožené rizikovým chováním</t>
  </si>
  <si>
    <t>České Budějovice celkem</t>
  </si>
  <si>
    <t>Český Krumlov</t>
  </si>
  <si>
    <t>2123.1</t>
  </si>
  <si>
    <t>Český Krumlov - Speciální výslechová místnost na OOK SKPV Český Krumlov</t>
  </si>
  <si>
    <t>2123.2</t>
  </si>
  <si>
    <t>Český Krumlov - Rozšíření MKDS - INVESTICE</t>
  </si>
  <si>
    <t>2123.3</t>
  </si>
  <si>
    <t>Český Krumlov - Preventivní program "Právo pro každý den" - program soc. výcviku</t>
  </si>
  <si>
    <t>2123.4</t>
  </si>
  <si>
    <t>Český Krumlov - Pilotáž a zavádění programu pro děti mladší 15 let</t>
  </si>
  <si>
    <t>Český Krumlov celkem</t>
  </si>
  <si>
    <t>Jindřichův Hradec</t>
  </si>
  <si>
    <t>2122.1</t>
  </si>
  <si>
    <t>Jindřichův Hradec - Projekt rozšíření MKDS - INVESTICE</t>
  </si>
  <si>
    <t>2122.2</t>
  </si>
  <si>
    <t>Jindřichův Hradec - Projekt výchovně rekreačního tábora pro děti</t>
  </si>
  <si>
    <t>2122.3</t>
  </si>
  <si>
    <t>Jindřichův Hradec - Projekt zřízení SVM na územním odboru Policie ČR</t>
  </si>
  <si>
    <t>Jindřichův Hradec celkem</t>
  </si>
  <si>
    <t>Písek</t>
  </si>
  <si>
    <t>2121.1</t>
  </si>
  <si>
    <t>Písek - Speciální výslechové místnosti PČR, rok 2014</t>
  </si>
  <si>
    <t>2121.2</t>
  </si>
  <si>
    <t>Písek - MKMS, rok 2014 - INVESTICE</t>
  </si>
  <si>
    <t>2121.3</t>
  </si>
  <si>
    <t>Písek - Asistent prevence kriminality, rok 2014</t>
  </si>
  <si>
    <t>Písek celkem</t>
  </si>
  <si>
    <t>Prachatice</t>
  </si>
  <si>
    <t>2120.1</t>
  </si>
  <si>
    <t>Prachatice - Sebeobrana pro seniory</t>
  </si>
  <si>
    <t>2120.2</t>
  </si>
  <si>
    <t>Prachatice - DAR (delikvence - adolescnce - rodina)</t>
  </si>
  <si>
    <t>2120.3</t>
  </si>
  <si>
    <t>Prachatice - Nenechme zhasnout hvězdy</t>
  </si>
  <si>
    <t>2120.4</t>
  </si>
  <si>
    <t>Prachatice - Ochrana zneužití osobních údajů</t>
  </si>
  <si>
    <t>2120.5</t>
  </si>
  <si>
    <t>Prachatice - Spolu proti dluhům</t>
  </si>
  <si>
    <t>Prachatice celkem</t>
  </si>
  <si>
    <t>Strakonice</t>
  </si>
  <si>
    <t>2118.1</t>
  </si>
  <si>
    <t>Strakonice - Speciální výslechová místnost</t>
  </si>
  <si>
    <t>2118.2</t>
  </si>
  <si>
    <t>Strakonice - Asistent prevence kriminality</t>
  </si>
  <si>
    <t>2118.3</t>
  </si>
  <si>
    <t>Strakonice - Rozšíření cílové skupiny nízkoprahového centra CROSS</t>
  </si>
  <si>
    <t>Strakonice celkem</t>
  </si>
  <si>
    <t>Tábor</t>
  </si>
  <si>
    <t>2125.1</t>
  </si>
  <si>
    <t>Tábor - Speciální výslechová místnost na Územním odboru Policie ČR Tábor</t>
  </si>
  <si>
    <t>2125.2</t>
  </si>
  <si>
    <t>Tábor - Preventivní program "Právo pro každý den" - program soc. výcviku</t>
  </si>
  <si>
    <t>Tábor celkem</t>
  </si>
  <si>
    <t>Větřní</t>
  </si>
  <si>
    <t>2117.1</t>
  </si>
  <si>
    <t>Větřní - Vybavení klubovny v č.p. 46 v ul. Rožmberské ve Větřní</t>
  </si>
  <si>
    <t>2117.2</t>
  </si>
  <si>
    <t>Větřní - Letní táborový pobyt pro děti a mládež ze soc. vyl. lokalit v obci Větřní</t>
  </si>
  <si>
    <t>Větřní celkem</t>
  </si>
  <si>
    <t>Vimperk</t>
  </si>
  <si>
    <t>2119.1</t>
  </si>
  <si>
    <t>Vimperk - Asistent prevence kriminality</t>
  </si>
  <si>
    <t>2119.2</t>
  </si>
  <si>
    <t>Vimperk - Sportovní aréna - INVESTICE</t>
  </si>
  <si>
    <t>2119.3</t>
  </si>
  <si>
    <t>Vimperk - Akce zaměřené na prevenci kriminality dětí a mladých dospělých</t>
  </si>
  <si>
    <t>2119.4</t>
  </si>
  <si>
    <t>Vimperk - Supervize strážníků Městské policie Vimperk</t>
  </si>
  <si>
    <t>Vimperk celkem</t>
  </si>
  <si>
    <t>Celkem INVESTICE</t>
  </si>
  <si>
    <t>Celkem NEINVESTICE</t>
  </si>
  <si>
    <t>Jihočeský kraj celkem</t>
  </si>
  <si>
    <t>Jihomoravský kraj</t>
  </si>
  <si>
    <t>Brno</t>
  </si>
  <si>
    <t>2110.1</t>
  </si>
  <si>
    <t>Brno - Asistent prevence kriminality IV.</t>
  </si>
  <si>
    <t>2110.2</t>
  </si>
  <si>
    <t>Brno - Klub Vespod</t>
  </si>
  <si>
    <t>2110.3</t>
  </si>
  <si>
    <t>Brno - Bojovat srdcem</t>
  </si>
  <si>
    <t>2110.4</t>
  </si>
  <si>
    <t>Brno - Nízkoprahové centrum Jekhetane - Společně</t>
  </si>
  <si>
    <t>2110.5</t>
  </si>
  <si>
    <t>Brno - Pestrá klubovna</t>
  </si>
  <si>
    <t>2110.6</t>
  </si>
  <si>
    <t>Brno - NZDM Likusák - pobočka Nový Lískovec</t>
  </si>
  <si>
    <t>2110.7</t>
  </si>
  <si>
    <t>Brno - Skupinové psychoterapie</t>
  </si>
  <si>
    <t>2110.8</t>
  </si>
  <si>
    <t>Brno - Prevence domácího násilí</t>
  </si>
  <si>
    <t>2110.9</t>
  </si>
  <si>
    <t>Brno - Dětské centrum</t>
  </si>
  <si>
    <t>Brno celkem</t>
  </si>
  <si>
    <t>Břeclav</t>
  </si>
  <si>
    <t>2112.1</t>
  </si>
  <si>
    <t>Břeclav - Rozšíření MKDS 2014 - INVESTICE</t>
  </si>
  <si>
    <t>2112.2</t>
  </si>
  <si>
    <t>Břeclav - Asistenti prevence kriminality</t>
  </si>
  <si>
    <t>2112.3</t>
  </si>
  <si>
    <t>Břeclav - Domovník preventista</t>
  </si>
  <si>
    <t>2112.4</t>
  </si>
  <si>
    <t>Břeclav - Senior akademie bezpečí</t>
  </si>
  <si>
    <t>Břeclav celkem</t>
  </si>
  <si>
    <t>Hodonín</t>
  </si>
  <si>
    <t>2116.1</t>
  </si>
  <si>
    <t>Hodonín - Asistenti prevence kriminality</t>
  </si>
  <si>
    <t>2116.2</t>
  </si>
  <si>
    <t>Hodonín - Mobilní kamerový systém - INVESTICE</t>
  </si>
  <si>
    <t>2116.3</t>
  </si>
  <si>
    <t>Hodonín - Domovník - preventista</t>
  </si>
  <si>
    <t>2116.4</t>
  </si>
  <si>
    <t>Hodonín - Speciální technika pro aktivity městské policie ve spolupráci Policie ČR</t>
  </si>
  <si>
    <t>Hodonín celkem</t>
  </si>
  <si>
    <t>Mikulov</t>
  </si>
  <si>
    <t>2111.1</t>
  </si>
  <si>
    <t>Mikulov - Kamerový bod Větrná + rekonstrukce trasy - INVESTICE</t>
  </si>
  <si>
    <t>Mikulov celkem</t>
  </si>
  <si>
    <t>Rousínov</t>
  </si>
  <si>
    <t>2115.1</t>
  </si>
  <si>
    <t>Rousínov - Rozšíření MKDS - INVESTICE</t>
  </si>
  <si>
    <t>Rousínov celkem</t>
  </si>
  <si>
    <t>Šlapanice</t>
  </si>
  <si>
    <t>2113.1</t>
  </si>
  <si>
    <t>Šlapanice - Výstavba multifunkčního hřiště s umělým povrchem - INVESTICE</t>
  </si>
  <si>
    <t>Šlapanice celkem</t>
  </si>
  <si>
    <t>Znojmo</t>
  </si>
  <si>
    <t>2114.1</t>
  </si>
  <si>
    <t>Znojmo - Speciální výslechová a poradenská místnost pro děti a mladistvé osoby</t>
  </si>
  <si>
    <t>2114.2</t>
  </si>
  <si>
    <t>Znojmo - Školící seminář - jednání s psych. narušenou osobou se suicid. sklony</t>
  </si>
  <si>
    <t>2114.3</t>
  </si>
  <si>
    <t>Znojmo - Pro zahrádky bezpečnější</t>
  </si>
  <si>
    <t>Znojmo celkem</t>
  </si>
  <si>
    <t>Jihomoravský kraj celkem</t>
  </si>
  <si>
    <t>Karlovarský kraj</t>
  </si>
  <si>
    <t>2077.1</t>
  </si>
  <si>
    <t>Karlovarský kraj - Karlovarský kraj bezpečně online</t>
  </si>
  <si>
    <t>Žádost kraje celkem</t>
  </si>
  <si>
    <t>Aš</t>
  </si>
  <si>
    <t>2144.1</t>
  </si>
  <si>
    <t>Aš - Rozšíření a modernizace MKDS - INVESTICE</t>
  </si>
  <si>
    <t>Aš celkem</t>
  </si>
  <si>
    <t>Bečov nad Teplou</t>
  </si>
  <si>
    <t>2141.1</t>
  </si>
  <si>
    <t>Bečov nad Teplou - Fotopasti</t>
  </si>
  <si>
    <t>Bečov nad Teplou celkem</t>
  </si>
  <si>
    <t>Karlovy Vary</t>
  </si>
  <si>
    <t>2143.1</t>
  </si>
  <si>
    <t>Karlovy Vary - Asistenti prevence kriminality</t>
  </si>
  <si>
    <t>2143.2</t>
  </si>
  <si>
    <t>Karlovy Vary - MOBIDIK (mobilní dětský interaktivní klub)</t>
  </si>
  <si>
    <t>2143.3</t>
  </si>
  <si>
    <t>Karlovy Vary - Senior akademie</t>
  </si>
  <si>
    <t>Karlovy Vary celkem</t>
  </si>
  <si>
    <t>Kraslice</t>
  </si>
  <si>
    <t>2147.1</t>
  </si>
  <si>
    <t>Kraslice - Rozšíření Městského kamerového dohlížecího systému - INVESTICE</t>
  </si>
  <si>
    <t>2147.2</t>
  </si>
  <si>
    <t>Kraslice - Vybudování dětského hřiště Kraslice Pod Nádražím - INVESTICE</t>
  </si>
  <si>
    <t>Kraslice celkem</t>
  </si>
  <si>
    <t>Loket</t>
  </si>
  <si>
    <t>2142.1</t>
  </si>
  <si>
    <t>Loket - Městský kamerový dohlížecí systém (MKDS) - INVESTICE</t>
  </si>
  <si>
    <t>2142.2</t>
  </si>
  <si>
    <t>Loket - Sportovní hřiště - INVESTICE</t>
  </si>
  <si>
    <t>Loket celkem</t>
  </si>
  <si>
    <t>Nové Sedlo</t>
  </si>
  <si>
    <t>2149.1</t>
  </si>
  <si>
    <t>Nové Sedlo - Na čem se spolupodílím, toho si vážím - INVESTICE</t>
  </si>
  <si>
    <t>2149.2</t>
  </si>
  <si>
    <t>Nové Sedlo - Příměstské a pobytové tábory jako součást strategie prevence</t>
  </si>
  <si>
    <t>2149.3</t>
  </si>
  <si>
    <t>Nové Sedlo - Vzdělávání a zvyšování odbornosti manažera prevence kriminality</t>
  </si>
  <si>
    <t>Nové Sedlo celkem</t>
  </si>
  <si>
    <t>Ostrov</t>
  </si>
  <si>
    <t>2145.1</t>
  </si>
  <si>
    <t>Ostrov - Rozšíření MKDS - INVESTICE</t>
  </si>
  <si>
    <t>2145.2</t>
  </si>
  <si>
    <t>Ostrov - Zřízení pozic Asistentů prevence kriminality</t>
  </si>
  <si>
    <t>Ostrov celkem</t>
  </si>
  <si>
    <t>Rotava</t>
  </si>
  <si>
    <t>2140.1</t>
  </si>
  <si>
    <t>Rotava - Domovník - preventista 2014</t>
  </si>
  <si>
    <t>Rotava celkem</t>
  </si>
  <si>
    <t>Sokolov</t>
  </si>
  <si>
    <t>2146.1</t>
  </si>
  <si>
    <t>Sokolov - Asistent prevence kriminality</t>
  </si>
  <si>
    <t>2146.2</t>
  </si>
  <si>
    <t>Sokolov - Průzkum pocitu bezpečí občanů Sokolov, veřejná setkání s občany</t>
  </si>
  <si>
    <t>Sokolov celkem</t>
  </si>
  <si>
    <t>Žlutice</t>
  </si>
  <si>
    <t>2148.1</t>
  </si>
  <si>
    <t>Žlutice - Asistenti prevence kriminality 2014</t>
  </si>
  <si>
    <t>Žlutice celkem</t>
  </si>
  <si>
    <t xml:space="preserve"> NEINVESTICE krajské</t>
  </si>
  <si>
    <t>Karlovarský kraj celkem</t>
  </si>
  <si>
    <t>Královéhradecký kraj</t>
  </si>
  <si>
    <t>2095.1</t>
  </si>
  <si>
    <t>Královéhradecký kraj - Resocializační program pro rizikové děti a mládež</t>
  </si>
  <si>
    <t>2095.2</t>
  </si>
  <si>
    <t>Královéhradecký kraj - Dovybavení SVM pro zvlášť zranitelné oběti a svědky tr. činů</t>
  </si>
  <si>
    <t>Broumov</t>
  </si>
  <si>
    <t>2097.1</t>
  </si>
  <si>
    <t>Broumov - Rozšíření městského kamerového dohlížecího systému - Alejka - INVESTICE</t>
  </si>
  <si>
    <t>2097.2</t>
  </si>
  <si>
    <t>Broumov - Preventivně výchovná skupina</t>
  </si>
  <si>
    <t>Broumov celkem</t>
  </si>
  <si>
    <t>Hradec Králové</t>
  </si>
  <si>
    <t>2102.1</t>
  </si>
  <si>
    <t>Hradec Králové - Asistent prevence kriminality</t>
  </si>
  <si>
    <t>2102.2</t>
  </si>
  <si>
    <t>Hradec Králové - Domovník</t>
  </si>
  <si>
    <t>2102.3</t>
  </si>
  <si>
    <t>Hradec Králové - Opatření k řešení pouliční kriminality v centru - MKDS - INVESTICE</t>
  </si>
  <si>
    <t>2102.4</t>
  </si>
  <si>
    <t>Hradec Králové - Resocializační práce s pachateli násilné trestné činnosti</t>
  </si>
  <si>
    <t>2102.5</t>
  </si>
  <si>
    <t>Hradec Králové - Resocializace rodin s rizikem kriminální činnosti jejich členů</t>
  </si>
  <si>
    <t>2102.6</t>
  </si>
  <si>
    <t>Hradec Králové - Senioři sami sobě</t>
  </si>
  <si>
    <t>Hradec Králové celkem</t>
  </si>
  <si>
    <t>Kopidlno</t>
  </si>
  <si>
    <t>2098.1</t>
  </si>
  <si>
    <t>Kopidlno - Zábavně-sportovní zóna - INVESTICE</t>
  </si>
  <si>
    <t>Kopidlno celkem</t>
  </si>
  <si>
    <t>Kostelec nad Orlicí</t>
  </si>
  <si>
    <t>2096.1</t>
  </si>
  <si>
    <t>Kostelec nad Orlicí - Výchovný tábor pro děti a mládež</t>
  </si>
  <si>
    <t>2096.2</t>
  </si>
  <si>
    <t>Kostelec nad Orlicí - Počítačové kurzy pro děti a mládež jako nástroj PK</t>
  </si>
  <si>
    <t>Kostelec nad Orlicí celkem</t>
  </si>
  <si>
    <t>Náchod</t>
  </si>
  <si>
    <t>2101.1</t>
  </si>
  <si>
    <t>Náchod - Propojení MKDS s obvodním oddělením Policie ČR - INVESTICE</t>
  </si>
  <si>
    <t>2101.2</t>
  </si>
  <si>
    <t>Náchod - Cesta z města 2, prázdninový pobyt pro děti</t>
  </si>
  <si>
    <t>Náchod celkem</t>
  </si>
  <si>
    <t>Nové Město nad Metují</t>
  </si>
  <si>
    <t>2099.1</t>
  </si>
  <si>
    <t>Nové Město nad Metují - Co mě baví na ulici?</t>
  </si>
  <si>
    <t>Nové Město nad Metují celkem</t>
  </si>
  <si>
    <t>Nový Bydžov</t>
  </si>
  <si>
    <t>2100.1</t>
  </si>
  <si>
    <t>Nový Bydžov - MKDS III. etapa, rozšíření - INVESTICE</t>
  </si>
  <si>
    <t>Nový Bydžov celkem</t>
  </si>
  <si>
    <t>Královéhradecký kraj celkem</t>
  </si>
  <si>
    <t>Liberecký kraj</t>
  </si>
  <si>
    <t>2164.1</t>
  </si>
  <si>
    <t>Liberecký kraj - Speciální výslechová místnost v Libereckém kraji</t>
  </si>
  <si>
    <t>Česká Lípa</t>
  </si>
  <si>
    <t>2167.1</t>
  </si>
  <si>
    <t>Česká Lípa - Speciální výslechová místnost</t>
  </si>
  <si>
    <t>Česká Lípa celkem</t>
  </si>
  <si>
    <t>Hrádek nad Nisou</t>
  </si>
  <si>
    <t>2160.1</t>
  </si>
  <si>
    <t>Hrádek nad Nisou - Klub mládeže - rekonstrukce - INVESTICE</t>
  </si>
  <si>
    <t>2160.2</t>
  </si>
  <si>
    <t>Hrádek nad Nisou - Klub mládeže - vybavení</t>
  </si>
  <si>
    <t>2160.3</t>
  </si>
  <si>
    <t>Hrádek nad Nisou - Pro bezpečný návrat od vody - INVESTICE</t>
  </si>
  <si>
    <t>2160.4</t>
  </si>
  <si>
    <t>Hrádek nad Nisou - Adrenalin Day 2014</t>
  </si>
  <si>
    <t>Hrádek nad Nisou celkem</t>
  </si>
  <si>
    <t>Jablonec n. Nisou</t>
  </si>
  <si>
    <t>2159.1</t>
  </si>
  <si>
    <t>Jablonec nad Nisou - Rozšíření již stávajícího MKDS - INVESTICE</t>
  </si>
  <si>
    <t>2159.2</t>
  </si>
  <si>
    <t>Jablonec nad Nisou - Bezpečné stáří</t>
  </si>
  <si>
    <t>2159.3</t>
  </si>
  <si>
    <t>Jablonec nad Nisou - Výchovně vzdělávací pobytový tábor</t>
  </si>
  <si>
    <t>2159.4</t>
  </si>
  <si>
    <t>Jablonec nad Nisou - Romský mentoring</t>
  </si>
  <si>
    <t>Jablonec nad Nisou celkem</t>
  </si>
  <si>
    <t>Jilemnice</t>
  </si>
  <si>
    <t>2163.1</t>
  </si>
  <si>
    <t>Jilemnice - Rozšíření MKDS - 3. etapa - INVESTICE</t>
  </si>
  <si>
    <t>Jilemnice celkem</t>
  </si>
  <si>
    <t>Liberec</t>
  </si>
  <si>
    <t>2162.1</t>
  </si>
  <si>
    <t>Liberec - Monitorovací zařízení ve vozidlech městské policie - INVESTICE</t>
  </si>
  <si>
    <t>2162.2</t>
  </si>
  <si>
    <t>Liberec - Mobilní kamera - INVESTICE</t>
  </si>
  <si>
    <t>2162.3</t>
  </si>
  <si>
    <t>Liberec - Děti na rozcestí</t>
  </si>
  <si>
    <t>Liberec celkem</t>
  </si>
  <si>
    <t>Nový Bor</t>
  </si>
  <si>
    <t>2158.1</t>
  </si>
  <si>
    <t>Nový Bor - Asistent prevence kriminality 2014</t>
  </si>
  <si>
    <t>2158.2</t>
  </si>
  <si>
    <t>Nový Bor - Rozšíření MKDS 2014 - INVESTICE</t>
  </si>
  <si>
    <t>Nový Bor celkem</t>
  </si>
  <si>
    <t>Rádlo</t>
  </si>
  <si>
    <t>2165.1</t>
  </si>
  <si>
    <t>Rádlo - Sportovní hřiště - INVESTICE</t>
  </si>
  <si>
    <t>Rádlo celkem</t>
  </si>
  <si>
    <t>Ralsko</t>
  </si>
  <si>
    <t>2161.1</t>
  </si>
  <si>
    <t>Ralsko - Asistent prevence kriminality v lokalitách Ploužnice a Náhlov - 2014</t>
  </si>
  <si>
    <t>2161.2</t>
  </si>
  <si>
    <t>Ralsko - Víkendové a prázdninové aktivity pro děti a mládež</t>
  </si>
  <si>
    <t>2161.3</t>
  </si>
  <si>
    <t>Ralsko - Zvyšování finanční gramotnosti a vzdělání v dluhové problematice 2014</t>
  </si>
  <si>
    <t>Ralsko celkem</t>
  </si>
  <si>
    <t>Rychnov u Jablonce n./N.</t>
  </si>
  <si>
    <t>2166.1</t>
  </si>
  <si>
    <t>Rychnov u Jablonce nad Nisou - Zřízení MKDS - INVESTICE</t>
  </si>
  <si>
    <t>Rychnov u Jablonce n./N. celkem</t>
  </si>
  <si>
    <t>Turnov</t>
  </si>
  <si>
    <t>2169.1</t>
  </si>
  <si>
    <t>Turnov - Rozšíření MKDS, 1. etapa - INVESTICE</t>
  </si>
  <si>
    <t>Turnov celkem</t>
  </si>
  <si>
    <t>Velké Hamry</t>
  </si>
  <si>
    <t>2157.1</t>
  </si>
  <si>
    <t>Velké Hamry - Asistent prevence kriminality 2014</t>
  </si>
  <si>
    <t>2157.2</t>
  </si>
  <si>
    <t>Velké Hamry - Víkendové aktivity pro děti a mládež v roce 2014</t>
  </si>
  <si>
    <t>2157.3</t>
  </si>
  <si>
    <t>Velké Hamry - Bike park 2014 - INVESTICE</t>
  </si>
  <si>
    <t>2157.4</t>
  </si>
  <si>
    <t>Velké Hamry - Horolezecká stěna 2014 - INVESTICE</t>
  </si>
  <si>
    <t>2157.5</t>
  </si>
  <si>
    <t>Velké Hamry - Výchovně rekreační letní dětský tábor 2014</t>
  </si>
  <si>
    <t>Velké Hamry celkem</t>
  </si>
  <si>
    <t>Železný Brod</t>
  </si>
  <si>
    <t>2168.1</t>
  </si>
  <si>
    <t>Železný Brod - Víkendová cesta k životu bez mříží - V. krok</t>
  </si>
  <si>
    <t>Železný Brod celkem</t>
  </si>
  <si>
    <t>Liberecký kraj celkem</t>
  </si>
  <si>
    <t>Moravskoslezský kraj</t>
  </si>
  <si>
    <t>2177.1</t>
  </si>
  <si>
    <t>Moravskoslezský kraj - Zvyšování kompetencí pracovníků úřadů</t>
  </si>
  <si>
    <t>Bílovec</t>
  </si>
  <si>
    <t>2190.1</t>
  </si>
  <si>
    <t>Bílovec - Digitalizace a integrace centrálního pracoviště MKDS - INVESTICE</t>
  </si>
  <si>
    <t xml:space="preserve">Bílovec celkem </t>
  </si>
  <si>
    <t>Bruntál</t>
  </si>
  <si>
    <t>2175.1</t>
  </si>
  <si>
    <t>Bruntál - Rozšíření MKDS Bruntál 2014 - INVESTICE</t>
  </si>
  <si>
    <t>2175.2</t>
  </si>
  <si>
    <t>Bruntál - Sportovní hřiště - INVESTICE</t>
  </si>
  <si>
    <t>2175.3</t>
  </si>
  <si>
    <t>Bruntál - Domovník 2014</t>
  </si>
  <si>
    <t>2175.4</t>
  </si>
  <si>
    <t>Bruntál - Software pro Městskou policii Bruntál - INVESTICE</t>
  </si>
  <si>
    <t>Bruntál celkem</t>
  </si>
  <si>
    <t>Český Těšín</t>
  </si>
  <si>
    <t>2179.1</t>
  </si>
  <si>
    <t>Český Těšín - Forenzní značení jízdních kol prostřednictvím syntetické DNA</t>
  </si>
  <si>
    <t>2179.2</t>
  </si>
  <si>
    <t>Český Těšín - Řetízek</t>
  </si>
  <si>
    <t>2179.3</t>
  </si>
  <si>
    <t>Český Těšín - Rozsviťme dětem oči - INVESTICE</t>
  </si>
  <si>
    <t>Český Těšín celkem</t>
  </si>
  <si>
    <t>Frenštát p. Radhoštěm</t>
  </si>
  <si>
    <t>2183.1</t>
  </si>
  <si>
    <t>Frenštát pod Radhoštěm - Zřízení PCO - INVESTICE</t>
  </si>
  <si>
    <t>2183.2</t>
  </si>
  <si>
    <t>Frenštát pod Radhoštěm - Rozšíření MKDS 2014 - INVESTICE</t>
  </si>
  <si>
    <t>Frenštát p. Radhoštěm celkem</t>
  </si>
  <si>
    <t>Frýdek - Místek</t>
  </si>
  <si>
    <t>2170.1</t>
  </si>
  <si>
    <t>Frýdek - Místek - Asistent prevence kriminality</t>
  </si>
  <si>
    <t>2170.2</t>
  </si>
  <si>
    <t>Frýdek - Místek - Domovník - preventista</t>
  </si>
  <si>
    <t>2170.3</t>
  </si>
  <si>
    <t>Frýdek - Místek - Seniorská akademie</t>
  </si>
  <si>
    <t>2170.4</t>
  </si>
  <si>
    <t>Frýdek - Místek - Motivačně vzdělávací letní tábor pro děti</t>
  </si>
  <si>
    <t>2170.5</t>
  </si>
  <si>
    <t>Frýdek - Místek - KOMPAS</t>
  </si>
  <si>
    <t>2170.6</t>
  </si>
  <si>
    <t>Frýdek - Místek - Rodičovská abeceda</t>
  </si>
  <si>
    <t>2170.7</t>
  </si>
  <si>
    <t>Frýdek - Místek - Do přírody</t>
  </si>
  <si>
    <t>2170.8</t>
  </si>
  <si>
    <t>Frýdek - Místek - Forenzní značení jízdních kol</t>
  </si>
  <si>
    <t>Frýdek - Místek celkem</t>
  </si>
  <si>
    <t>Fulnek</t>
  </si>
  <si>
    <t>2181.1</t>
  </si>
  <si>
    <t>Fulnek - Rozšíření městského kamerového dohlížecího systému - INVESTICE</t>
  </si>
  <si>
    <t>2181.2</t>
  </si>
  <si>
    <t>Fulnek - Vybavení sportovních hřišť a plácků - INVESTICE</t>
  </si>
  <si>
    <t>Fulnek celkem</t>
  </si>
  <si>
    <t>Havířov</t>
  </si>
  <si>
    <t>2174.1</t>
  </si>
  <si>
    <t>Havířov - Sociálně psychologický výcvik pro rodiče s dětmi</t>
  </si>
  <si>
    <t>2174.2</t>
  </si>
  <si>
    <t>Havířov - Spolupráce se vyplatí</t>
  </si>
  <si>
    <t>2174.3</t>
  </si>
  <si>
    <t>Havířov - Rozšíření MKDS o tři kamerové body v lokalitě Šumbarku - INVESTICE</t>
  </si>
  <si>
    <t>2174.4</t>
  </si>
  <si>
    <t>Havířov - Asistent prevence kriminality</t>
  </si>
  <si>
    <t>Havířov celkem</t>
  </si>
  <si>
    <t>Hlučín</t>
  </si>
  <si>
    <t>2185.1</t>
  </si>
  <si>
    <t>Hlučín - Městský kamerový dohlížecí systém - VI. etapa - INVESTICE</t>
  </si>
  <si>
    <t>2185.2</t>
  </si>
  <si>
    <t>Hlučín - Město bezpečnější pro seniory</t>
  </si>
  <si>
    <t>Hlučín celkem</t>
  </si>
  <si>
    <t>Karviná</t>
  </si>
  <si>
    <t>2173.1</t>
  </si>
  <si>
    <t>Karviná - Asistent prevence kriminality</t>
  </si>
  <si>
    <t>2173.2</t>
  </si>
  <si>
    <t>Karviná - Forenzní značení jízdních kol</t>
  </si>
  <si>
    <t>2173.3</t>
  </si>
  <si>
    <t>Karviná - Volný čas dětí</t>
  </si>
  <si>
    <t>2173.4</t>
  </si>
  <si>
    <t>Karviná - Sociálně psychologický výcvik pro rodiče s dětmi</t>
  </si>
  <si>
    <t>2173.5</t>
  </si>
  <si>
    <t>Karviná - Co je to rasismus</t>
  </si>
  <si>
    <t>2173.6</t>
  </si>
  <si>
    <t>Karviná - Senioři - bezpečný domov</t>
  </si>
  <si>
    <t>Karviná celkem</t>
  </si>
  <si>
    <t>Kopřivnice</t>
  </si>
  <si>
    <t>2184.1</t>
  </si>
  <si>
    <t>Kopřivnice - Letní a podzimní tábor pro děti ze socio-kulturně znevýh. prostředí</t>
  </si>
  <si>
    <t>2184.2</t>
  </si>
  <si>
    <t>Kopřivnice - Teen in</t>
  </si>
  <si>
    <t>Kopřivnice celkem</t>
  </si>
  <si>
    <t>Kravaře</t>
  </si>
  <si>
    <t>2191.1</t>
  </si>
  <si>
    <t>Kravaře - MKDS - INVESTICE</t>
  </si>
  <si>
    <t>Kravaře celkem</t>
  </si>
  <si>
    <t>Krnov</t>
  </si>
  <si>
    <t>2178.1</t>
  </si>
  <si>
    <t>Krnov - Probační program K2</t>
  </si>
  <si>
    <t>2178.2</t>
  </si>
  <si>
    <t>Krnov - Kurzy finanční gramotnosti</t>
  </si>
  <si>
    <t>2178.3</t>
  </si>
  <si>
    <t>Krnov - Senioři seniorům</t>
  </si>
  <si>
    <t>Krnov celkem</t>
  </si>
  <si>
    <t>Nový Jičín</t>
  </si>
  <si>
    <t>2176.1</t>
  </si>
  <si>
    <t>Nový Jičín - Tábor pro děti ze sociálně znevýhodněného prostředí</t>
  </si>
  <si>
    <t>2176.2</t>
  </si>
  <si>
    <t>Nový Jičín - Sebevědomý senior</t>
  </si>
  <si>
    <t>2176.3</t>
  </si>
  <si>
    <t>Nový Jičín - Jak na dluhy II.</t>
  </si>
  <si>
    <t>2176.4</t>
  </si>
  <si>
    <t>Nový Jičín - Sebeobrana pro ženy</t>
  </si>
  <si>
    <t>2176.5</t>
  </si>
  <si>
    <t>Nový Jičín - Sebeobrana pro ženy II.</t>
  </si>
  <si>
    <t>Nový Jičín celkem</t>
  </si>
  <si>
    <t>Odry</t>
  </si>
  <si>
    <t>2180.1</t>
  </si>
  <si>
    <t>Odry - Rozšíření a modernizace MKDS - INVESTICE</t>
  </si>
  <si>
    <t>2180.2</t>
  </si>
  <si>
    <t>Odry - Vybavení herního plácku na ulici Nábřežní - INVESTICE</t>
  </si>
  <si>
    <t>2180.3</t>
  </si>
  <si>
    <t>Odry - Město, kde jsou senioři v bezpečí</t>
  </si>
  <si>
    <t>Odry celkem</t>
  </si>
  <si>
    <t>Opava</t>
  </si>
  <si>
    <t>2188.1</t>
  </si>
  <si>
    <t>Opava - Forenzní značení jízdních kol prostřednictvím syntetické DNA</t>
  </si>
  <si>
    <t>Opava celkem</t>
  </si>
  <si>
    <t>Orlová</t>
  </si>
  <si>
    <t>2172.1</t>
  </si>
  <si>
    <t>Orlová - Asistent prevence kriminality 2014</t>
  </si>
  <si>
    <t>2172.2</t>
  </si>
  <si>
    <t>Orlová - Domovník - preventista 2014</t>
  </si>
  <si>
    <t>2172.3</t>
  </si>
  <si>
    <t>Orlová - Cestou zážitků, letní tábor</t>
  </si>
  <si>
    <t>2172.4</t>
  </si>
  <si>
    <t>Orlová - Vzdělávání pro prevenci - práce s rizikovou mládeží</t>
  </si>
  <si>
    <t>2172.5</t>
  </si>
  <si>
    <t>Orlová - Příprava dětí a mládeže před vstupem na trh práce</t>
  </si>
  <si>
    <t>2172.6</t>
  </si>
  <si>
    <t>Orlová - Rodina v bezpečí III.</t>
  </si>
  <si>
    <t>Orlová celkem</t>
  </si>
  <si>
    <t>Osoblaha</t>
  </si>
  <si>
    <t>2189.1</t>
  </si>
  <si>
    <t>Osoblaha - Asistenti prevence kriminality na Osoblažsku II.</t>
  </si>
  <si>
    <t>Osoblaha celkem</t>
  </si>
  <si>
    <t>Ostrava</t>
  </si>
  <si>
    <t>2171.1</t>
  </si>
  <si>
    <t>Ostrava - Asistent prevence kriminality 2014</t>
  </si>
  <si>
    <t>2171.2</t>
  </si>
  <si>
    <t>Ostrava - Bezpečnější Ostrava - doplnění služeb pro oběti trestných činů</t>
  </si>
  <si>
    <t>2171.3</t>
  </si>
  <si>
    <t>Ostrava - Forenzní značení jízdních kol a invalidních vozíků syntetickou DNA</t>
  </si>
  <si>
    <t>2171.4</t>
  </si>
  <si>
    <t>Ostrava - Rozšíření mentoringu v Ostravě 2014</t>
  </si>
  <si>
    <t>2171.5</t>
  </si>
  <si>
    <t>Ostrava - Příměstský cyklotábor s Městskou policií Ostrava</t>
  </si>
  <si>
    <t>2171.6</t>
  </si>
  <si>
    <t>Ostrava - Školní mediátor</t>
  </si>
  <si>
    <t>2171.7</t>
  </si>
  <si>
    <t>Ostrava - Resocializace vězňů po výkonu trestu v Ostravě - Koblov</t>
  </si>
  <si>
    <t>Ostrava celkem</t>
  </si>
  <si>
    <t>Příbor</t>
  </si>
  <si>
    <t>2182.1</t>
  </si>
  <si>
    <t>Příbor - Forenzní značení jízdních kol prostřednictvím syntetické DNA</t>
  </si>
  <si>
    <t>2182.2</t>
  </si>
  <si>
    <t>Příbor - Větší bezpečí pro seniory</t>
  </si>
  <si>
    <t>Příbor celkem</t>
  </si>
  <si>
    <t>Rýmařov</t>
  </si>
  <si>
    <t>2187.1</t>
  </si>
  <si>
    <t>Rýmařov - III. etapa MKDS - INVESTICE</t>
  </si>
  <si>
    <t>Rýmařov celkem</t>
  </si>
  <si>
    <t>Třinec</t>
  </si>
  <si>
    <t>2186.1</t>
  </si>
  <si>
    <t>Třinec - Lesní posilovna - INVESTICE</t>
  </si>
  <si>
    <t>Třinec celkem</t>
  </si>
  <si>
    <t>Moravskoslezský kraj celkem</t>
  </si>
  <si>
    <t>Olomoucký kraj</t>
  </si>
  <si>
    <t>2228.1</t>
  </si>
  <si>
    <t>Olomoucký kraj - Zavřít dveře nestačí II.</t>
  </si>
  <si>
    <t>Dobromilice</t>
  </si>
  <si>
    <t>2218.1</t>
  </si>
  <si>
    <t>Dobromilice - Zabezpečovací elektrické zařízení a bezpečnostní dveře</t>
  </si>
  <si>
    <t>2218.2</t>
  </si>
  <si>
    <t>Dobromilice - Fotopast</t>
  </si>
  <si>
    <t>2218.3</t>
  </si>
  <si>
    <t>Dobromilice - Posilovací prvky</t>
  </si>
  <si>
    <t>2218.4</t>
  </si>
  <si>
    <t>Dobromilice - Dohled na sportovní aktivity</t>
  </si>
  <si>
    <t>2218.5</t>
  </si>
  <si>
    <t>Dobromilice - Pomůcky pro sportování</t>
  </si>
  <si>
    <t>Dobromilice celkem</t>
  </si>
  <si>
    <t>Hanušovice</t>
  </si>
  <si>
    <t>2229.1</t>
  </si>
  <si>
    <t>Hanušovice - Nákup vybavení pro parkourové hřiště - INVESTICE</t>
  </si>
  <si>
    <t>Hanušovice celkem</t>
  </si>
  <si>
    <t>Hranice</t>
  </si>
  <si>
    <t>2226.1</t>
  </si>
  <si>
    <t>Hranice - Kamerové systémy - INVESTICE</t>
  </si>
  <si>
    <t>Hranice celkem</t>
  </si>
  <si>
    <t>Jeseník</t>
  </si>
  <si>
    <t>2220.1</t>
  </si>
  <si>
    <t>Jeseník - Letní tábory s DUHOU</t>
  </si>
  <si>
    <t>2220.2</t>
  </si>
  <si>
    <t>Jeseník - Asistent prevence kriminality</t>
  </si>
  <si>
    <t>2220.3</t>
  </si>
  <si>
    <t>Jeseník - Forenzní značení jízdních kol prostřednictvím syntetické DNA</t>
  </si>
  <si>
    <t>2220.4</t>
  </si>
  <si>
    <t>Jeseník - Školení strážníků a pracovníků prevence kriminality</t>
  </si>
  <si>
    <t>Jeseník celkem</t>
  </si>
  <si>
    <t>Lipník nad Bečvou</t>
  </si>
  <si>
    <t>2225.1</t>
  </si>
  <si>
    <t>Lipník nad Bečvou - Kamerový bod č. 9 - zámecký park - INVESTICE</t>
  </si>
  <si>
    <t>Lipník nad Bečvou celkem</t>
  </si>
  <si>
    <t>Litovel</t>
  </si>
  <si>
    <t>2222.1</t>
  </si>
  <si>
    <t>Litovel - Prázdninový pobyt</t>
  </si>
  <si>
    <t>2222.2</t>
  </si>
  <si>
    <t>Litovel - Fotopasti</t>
  </si>
  <si>
    <t>2222.3</t>
  </si>
  <si>
    <t>Litovel - Vybavení nízkoprahového zařízení</t>
  </si>
  <si>
    <t>Litovel celkem</t>
  </si>
  <si>
    <t>Moravský Beroun</t>
  </si>
  <si>
    <t>2223.1</t>
  </si>
  <si>
    <t>Moravský Beroun - Asistent prevence kriminality</t>
  </si>
  <si>
    <t>2223.2</t>
  </si>
  <si>
    <t>Moravský Beroun - Domovník</t>
  </si>
  <si>
    <t>Moravský Beroun celkem</t>
  </si>
  <si>
    <t>Olomouc</t>
  </si>
  <si>
    <t>2216.1</t>
  </si>
  <si>
    <t>Olomouc - Rozšíření mobilního kamerového systému MP Olomouc - INVESTICE</t>
  </si>
  <si>
    <t>2216.10</t>
  </si>
  <si>
    <t>Olomouc - Preventivní prázdninový pobyt pro děti z rodin ohrožených soc. vyl.</t>
  </si>
  <si>
    <t>2216.2</t>
  </si>
  <si>
    <t>Olomouc - Poradna pro dlužníky</t>
  </si>
  <si>
    <t>2216.3</t>
  </si>
  <si>
    <t>Olomouc - Preventivně informační mapy</t>
  </si>
  <si>
    <t>2216.4</t>
  </si>
  <si>
    <t>Olomouc - Rozvoj alternativních nástrojů práce s lidmi bez domova</t>
  </si>
  <si>
    <t>2216.5</t>
  </si>
  <si>
    <t>Olomouc - KC Olomouc 2014</t>
  </si>
  <si>
    <t>2216.6</t>
  </si>
  <si>
    <t>Olomouc - Online poradna centra PRVoK pro oblast rizikového chování na internetu</t>
  </si>
  <si>
    <t>2216.7</t>
  </si>
  <si>
    <t>Olomouc - Terénní programy Olomouc pro děti a mládež</t>
  </si>
  <si>
    <t>2216.8</t>
  </si>
  <si>
    <t>Olomouc - E-bezpečí pro Olomouc 2014</t>
  </si>
  <si>
    <t>2216.9</t>
  </si>
  <si>
    <t>Olomouc - NZDM KudyKam</t>
  </si>
  <si>
    <t>Olomouc celkem</t>
  </si>
  <si>
    <t>Prostějov</t>
  </si>
  <si>
    <t>2217.1</t>
  </si>
  <si>
    <t>Prostějov - Modernizace pultu centralizované ochrany - INVESTICE</t>
  </si>
  <si>
    <t>2217.2</t>
  </si>
  <si>
    <t>Prostějov - Letní dětský tábor</t>
  </si>
  <si>
    <t>2217.3</t>
  </si>
  <si>
    <t>Prostějov - Přenosové soupravy pro mobilní kamery - INVESTICE</t>
  </si>
  <si>
    <t>2217.4</t>
  </si>
  <si>
    <t>Prostějov - Víkendové výlety</t>
  </si>
  <si>
    <t>2217.5</t>
  </si>
  <si>
    <t>Prostějov - Digitální záznamové zařízení - INVESTICE</t>
  </si>
  <si>
    <t>2217.6</t>
  </si>
  <si>
    <t>Prostějov - Branná soutěž "O pohár primátora"</t>
  </si>
  <si>
    <t>Prostějov celkem</t>
  </si>
  <si>
    <t>Přerov</t>
  </si>
  <si>
    <t>2224.1</t>
  </si>
  <si>
    <t>Přerov - Pasivní propojení MKDS na PČR Přerov vč. digit. záz. zařízení - INVESTICE</t>
  </si>
  <si>
    <t>2224.2</t>
  </si>
  <si>
    <t>Přerov - Rozšíření MKDS - INVESTICE</t>
  </si>
  <si>
    <t>Přerov celkem</t>
  </si>
  <si>
    <t>Šternberk</t>
  </si>
  <si>
    <t>2221.1</t>
  </si>
  <si>
    <t>Šternberk - Asistent prevence kriminality</t>
  </si>
  <si>
    <t>2221.2</t>
  </si>
  <si>
    <t>Šternberk - Rozšíření MKMS o 1 bod - INVESTICE</t>
  </si>
  <si>
    <t>2221.3</t>
  </si>
  <si>
    <t>Šternberk - Vzdělávání strážníků a policistů vykonávajících službu v soc. vyl. lok.</t>
  </si>
  <si>
    <t>Šternberk celkem</t>
  </si>
  <si>
    <t>Šumperk</t>
  </si>
  <si>
    <t>2219.1</t>
  </si>
  <si>
    <t>Šumperk - Prázdninové pobyty</t>
  </si>
  <si>
    <t>2219.2</t>
  </si>
  <si>
    <t>Šumperk - KLUBÍK 2014</t>
  </si>
  <si>
    <t>2219.3</t>
  </si>
  <si>
    <t>Šumperk - Komplexní program péče o děti a mládež ohrožené rizikovým chováním</t>
  </si>
  <si>
    <t>2219.4</t>
  </si>
  <si>
    <t>Šumperk - Aktivita a sebedůvěra jako prevence rizikového chování u dětí a mládeže</t>
  </si>
  <si>
    <t>Šumperk celkem</t>
  </si>
  <si>
    <t>Velká Bystřice</t>
  </si>
  <si>
    <t>2227.1</t>
  </si>
  <si>
    <t>Velká Bystřice - Zabezpečení objektů el. zabezp. systémem - INVESTICE</t>
  </si>
  <si>
    <t>Velká Bytřice celkem</t>
  </si>
  <si>
    <t>Olomoucký kraj celkem</t>
  </si>
  <si>
    <t>Pardubický kraj</t>
  </si>
  <si>
    <t>2131.1</t>
  </si>
  <si>
    <t>Pardubický kraj - Speciální výslechové místnosti v Pardubickém kraji - II. etapa</t>
  </si>
  <si>
    <t>2131.2</t>
  </si>
  <si>
    <t>Pardubický kraj - E bezpečí</t>
  </si>
  <si>
    <t>Česká Třebová</t>
  </si>
  <si>
    <t>2133.1</t>
  </si>
  <si>
    <t>Česká Třebová - PK a rozšíření nabídky využití volného času dětí a mládeže</t>
  </si>
  <si>
    <t>Česká Třebová celkem</t>
  </si>
  <si>
    <t>Hlinsko</t>
  </si>
  <si>
    <t>2138.1</t>
  </si>
  <si>
    <t>Hlinsko - Provoz volnočasového centra POHODA</t>
  </si>
  <si>
    <t>2138.2</t>
  </si>
  <si>
    <t>Hlinsko - Provoz volnočasového centra POHODA COOL</t>
  </si>
  <si>
    <t>2138.3</t>
  </si>
  <si>
    <t>Hlinsko - Vzdělávání strážníků MP</t>
  </si>
  <si>
    <t>Hlinsko celkem</t>
  </si>
  <si>
    <t>Chrudim</t>
  </si>
  <si>
    <t>2135.1</t>
  </si>
  <si>
    <t>Chrudim - Chceme na sobě pracovat!</t>
  </si>
  <si>
    <t>Chrudim celkem</t>
  </si>
  <si>
    <t>Moravská Třebová</t>
  </si>
  <si>
    <t>2137.1</t>
  </si>
  <si>
    <t>Moravská Třebová - Aktivizace osob se sociálním vyloučením</t>
  </si>
  <si>
    <t>2137.2</t>
  </si>
  <si>
    <t>Moravská Třebová - Aktivity sociální prevence 2014</t>
  </si>
  <si>
    <t>Moravská Třebová celkem</t>
  </si>
  <si>
    <t>Pardubice</t>
  </si>
  <si>
    <t>2132.1</t>
  </si>
  <si>
    <t>Pardubice - Klubovna v městské ubytovně v soc. vyloučené lokalitě Češkova ul.</t>
  </si>
  <si>
    <t>2132.2</t>
  </si>
  <si>
    <t>Pardubice - Asistent prevence kriminality</t>
  </si>
  <si>
    <t>Pardubice celkem</t>
  </si>
  <si>
    <t>Svitavy</t>
  </si>
  <si>
    <t>2134.1</t>
  </si>
  <si>
    <t>Svitavy - Aktivity sociální prevence - 2014</t>
  </si>
  <si>
    <t>Svitavy celkem</t>
  </si>
  <si>
    <t>Ústí nad Orlicí</t>
  </si>
  <si>
    <t>2136.1</t>
  </si>
  <si>
    <t>Ústí nad Orlicí - Podpora vzdělávání a trávení volného času dětí a mládeže II.</t>
  </si>
  <si>
    <t>2136.2</t>
  </si>
  <si>
    <t>Ústí nad Orlicí - Asistent prevence kriminality II.</t>
  </si>
  <si>
    <t>Ústí nad Orlicí celkem</t>
  </si>
  <si>
    <t>Vysoké Mýto</t>
  </si>
  <si>
    <t>2139.1</t>
  </si>
  <si>
    <t>Vysoké Mýto - Asistent prevence kriminality 2014</t>
  </si>
  <si>
    <t>2139.2</t>
  </si>
  <si>
    <t>Vysoké Mýto - Rozšíření MKDS 2014 - INVESTICE</t>
  </si>
  <si>
    <t>2139.3</t>
  </si>
  <si>
    <t>Vysoké Mýto - Domovník - preventista 2014</t>
  </si>
  <si>
    <t>2139.4</t>
  </si>
  <si>
    <t>Vysoké Mýto - Obnova hřiště ve vyloučené lokalitě v ulici Husova 2014 - INVESTICE</t>
  </si>
  <si>
    <t>Vysoké Mýto celkem</t>
  </si>
  <si>
    <t>Pardubický kraj celkem</t>
  </si>
  <si>
    <t>Plzeňský kraj</t>
  </si>
  <si>
    <t>2094.1</t>
  </si>
  <si>
    <t>Plzeňský kraj - Obezřetnost se vyplácí</t>
  </si>
  <si>
    <t>2094.2</t>
  </si>
  <si>
    <t>Plzeňský kraj - Informovaný senior III.</t>
  </si>
  <si>
    <t>2094.3</t>
  </si>
  <si>
    <t>Plzeňský kraj - Bezpečí ženám</t>
  </si>
  <si>
    <t>2094.4</t>
  </si>
  <si>
    <t>Plzeňský kraj - Kraje pro bezpečný internet - on-line kvíz</t>
  </si>
  <si>
    <t>Plzeň</t>
  </si>
  <si>
    <t>2230.1</t>
  </si>
  <si>
    <t>Plzeň - Prevence sociálně patologických jevů - odborník včasné intervence II.</t>
  </si>
  <si>
    <t>2230.2</t>
  </si>
  <si>
    <t>Plzeň - Asistent prevence kriminality</t>
  </si>
  <si>
    <t>2230.3</t>
  </si>
  <si>
    <t>Plzeň - Vědět včas</t>
  </si>
  <si>
    <t>2230.4</t>
  </si>
  <si>
    <t>Plzeň - ACTIVITY</t>
  </si>
  <si>
    <t>2230.5</t>
  </si>
  <si>
    <t>Plzeň - Rozšíření kamerového systému na Mikulášském náměstí - INVESTICE</t>
  </si>
  <si>
    <t>Plzeň celkem</t>
  </si>
  <si>
    <t>Poběžovice</t>
  </si>
  <si>
    <t>2231.1</t>
  </si>
  <si>
    <t>Poběžovice - Prázdninový klub nejen o prázdninách 2014</t>
  </si>
  <si>
    <t>Poběžovice celkem</t>
  </si>
  <si>
    <t>Přeštice</t>
  </si>
  <si>
    <t>2232.1</t>
  </si>
  <si>
    <t>Přeštice - Rádce seniora</t>
  </si>
  <si>
    <t>Přeštice celkem</t>
  </si>
  <si>
    <t>Plzeňský kraj celkem</t>
  </si>
  <si>
    <t>Praha</t>
  </si>
  <si>
    <t>Hlavní město Praha</t>
  </si>
  <si>
    <t>2126.1</t>
  </si>
  <si>
    <t>Hlavní město Praha - Společně k prevenci kriminality v komunitách</t>
  </si>
  <si>
    <t>2126.2</t>
  </si>
  <si>
    <t>Hlavní město Praha - Poplachový monitorovací systém</t>
  </si>
  <si>
    <t>2126.3</t>
  </si>
  <si>
    <t>Hlavní město Praha - Praha informuje</t>
  </si>
  <si>
    <t>2126.4</t>
  </si>
  <si>
    <t>Hlavní město Praha - Hate crime...a co na to zákon?</t>
  </si>
  <si>
    <t>Městská část Praha 13</t>
  </si>
  <si>
    <t>2127.1</t>
  </si>
  <si>
    <t>Městská část Praha 13 - Společně proti zločinu - projekt PK proti zločinu a xenofobii</t>
  </si>
  <si>
    <t>2127.2</t>
  </si>
  <si>
    <t>Městská část Praha 13 - STOP krádežím vloupání</t>
  </si>
  <si>
    <t>Městská část Praha 13 celkem</t>
  </si>
  <si>
    <t>Městská část Praha 19</t>
  </si>
  <si>
    <t>2128.1</t>
  </si>
  <si>
    <t>Městská část Praha 19 - Kamera Herlíkovická - INVESTICE</t>
  </si>
  <si>
    <t>2128.2</t>
  </si>
  <si>
    <t>Městská část Praha 19 - Kamera Hůlkova - INVESTICE</t>
  </si>
  <si>
    <t>2128.3</t>
  </si>
  <si>
    <t>Městská část Praha 19 - Zvuková výstraha - INVESTICE</t>
  </si>
  <si>
    <t>2128.4</t>
  </si>
  <si>
    <t>Městská část Praha 19 - Oplocení hřiště ERKO - INVESTICE</t>
  </si>
  <si>
    <t>Městská část Praha 19 celkem</t>
  </si>
  <si>
    <t>Městská část Praha 21</t>
  </si>
  <si>
    <t>2129.1</t>
  </si>
  <si>
    <t>Městská část Praha 21 - Prevence krádeží a ochrana majetku občanů</t>
  </si>
  <si>
    <t>Městská část Praha 21 celkem</t>
  </si>
  <si>
    <t>Hlavní město Praha celkem</t>
  </si>
  <si>
    <t>Středočeský kraj</t>
  </si>
  <si>
    <t>2130.1</t>
  </si>
  <si>
    <t>Středočeský kraj - Speciální výslechová místnost pro KŘP Středočeského kraje</t>
  </si>
  <si>
    <t>2130.2</t>
  </si>
  <si>
    <t>Středočeský kraj - Vzdělávání seniorů v oblasti fin. gramotnosti a indiv. poradenství</t>
  </si>
  <si>
    <t>2130.3</t>
  </si>
  <si>
    <t>Středočeský kraj - Bezpečně na internetu</t>
  </si>
  <si>
    <t>Žádost  kraje celkem</t>
  </si>
  <si>
    <t>Benešov</t>
  </si>
  <si>
    <t>2088.1</t>
  </si>
  <si>
    <t>Benešov - Speciální výslechová místnost</t>
  </si>
  <si>
    <t>Benešov celkem</t>
  </si>
  <si>
    <t>Beroun</t>
  </si>
  <si>
    <t>2091.1</t>
  </si>
  <si>
    <t>Beroun - Dluhové poradenství ve městě</t>
  </si>
  <si>
    <t>2091.2</t>
  </si>
  <si>
    <t>Beroun - Nákup vybavení mobilního sportovního hřiště pro děti z vyloučené lokality</t>
  </si>
  <si>
    <t>Beroun celkem</t>
  </si>
  <si>
    <t>Čáslav</t>
  </si>
  <si>
    <t>2092.1</t>
  </si>
  <si>
    <t>Čáslav - Rozšíření MKDS (část II) - INVESTICE</t>
  </si>
  <si>
    <t>2092.2</t>
  </si>
  <si>
    <t>Čáslav - Bezpečně na internetu (rizika virtuální komunikace)</t>
  </si>
  <si>
    <t>2092.3</t>
  </si>
  <si>
    <t>Čáslav - Zvýšení bezpečí pro seniory</t>
  </si>
  <si>
    <t>Čáslav celkem</t>
  </si>
  <si>
    <t>Český Brod</t>
  </si>
  <si>
    <t>2081.1</t>
  </si>
  <si>
    <t>Český Brod - rozšíření městského kamerového systému CCTV 2014 - INVESTICE</t>
  </si>
  <si>
    <t>Český Brod celkem</t>
  </si>
  <si>
    <t>Kladno</t>
  </si>
  <si>
    <t>2084.1</t>
  </si>
  <si>
    <t>Kladno - Asistenti prevence kriminality</t>
  </si>
  <si>
    <t>2084.2</t>
  </si>
  <si>
    <t>Kladno - Kamera Anglická - INVESTICE</t>
  </si>
  <si>
    <t>2084.3</t>
  </si>
  <si>
    <t>Kladno - Jiné Kladno</t>
  </si>
  <si>
    <t>2084.4</t>
  </si>
  <si>
    <t>Kladno - Mobilní kamerové soubory - INVESTICE</t>
  </si>
  <si>
    <t>2084.5</t>
  </si>
  <si>
    <t>Kladno - Kamera náměstí J. Masaryka - INVESTICE</t>
  </si>
  <si>
    <t>Kladno celkem</t>
  </si>
  <si>
    <t>Kolín</t>
  </si>
  <si>
    <t>2093.1</t>
  </si>
  <si>
    <t>Kolín - Rozšíření kamerového systému - INVESTICE</t>
  </si>
  <si>
    <t>2093.2</t>
  </si>
  <si>
    <t>Kolín - Bezpečný Kolín V. - série opatření</t>
  </si>
  <si>
    <t>2093.3</t>
  </si>
  <si>
    <t>Kolín - Domovníci</t>
  </si>
  <si>
    <t>2093.4</t>
  </si>
  <si>
    <t>Kolín - Romský mentoring</t>
  </si>
  <si>
    <t>2093.5</t>
  </si>
  <si>
    <t>Kolín - Individuální a skupinový resocializační program pro mladé delikventy</t>
  </si>
  <si>
    <t>Kolín celkem</t>
  </si>
  <si>
    <t>Kutná Hora</t>
  </si>
  <si>
    <t>2083.1</t>
  </si>
  <si>
    <t>Kutná Hora - Asistent prevence kriminality</t>
  </si>
  <si>
    <t>2083.2</t>
  </si>
  <si>
    <t>2083.3</t>
  </si>
  <si>
    <t>Kutná Hora - Učíme se spolu</t>
  </si>
  <si>
    <t>Kutná Hora celkem</t>
  </si>
  <si>
    <t>Mělník</t>
  </si>
  <si>
    <t>2086.1</t>
  </si>
  <si>
    <t>Mělník - Sociálně preventivní výjezd</t>
  </si>
  <si>
    <t>2086.2</t>
  </si>
  <si>
    <t>Mělník - Vzdělávání strážníků a policistů</t>
  </si>
  <si>
    <t>Mělník celkem</t>
  </si>
  <si>
    <t>Milovice</t>
  </si>
  <si>
    <t>2089.1</t>
  </si>
  <si>
    <t>Milovice - Rozšíření MKDS - INVESTICE</t>
  </si>
  <si>
    <t>Milovice celkem</t>
  </si>
  <si>
    <t>Nymburk</t>
  </si>
  <si>
    <t>2087.1</t>
  </si>
  <si>
    <t>Nymburk - Dobrý začátek</t>
  </si>
  <si>
    <t>2087.2</t>
  </si>
  <si>
    <t>Nymburk - Společný cíl</t>
  </si>
  <si>
    <t>Nymburk celkem</t>
  </si>
  <si>
    <t>Pečky</t>
  </si>
  <si>
    <t>2078.1</t>
  </si>
  <si>
    <t>Pečky - Světlo bezpečí - INVESTICE</t>
  </si>
  <si>
    <t>2078.2</t>
  </si>
  <si>
    <t>Pečky - Rozšíření a stabilizace MKDS - INVESTICE</t>
  </si>
  <si>
    <t>Pečky celkem</t>
  </si>
  <si>
    <t>Příbram</t>
  </si>
  <si>
    <t>2080.1</t>
  </si>
  <si>
    <t>Příbram - Asistenti prevence kriminality</t>
  </si>
  <si>
    <t>2080.2</t>
  </si>
  <si>
    <t>Příbram - Odborná profesní příprava strážníků MP a policistů PČR</t>
  </si>
  <si>
    <t>2080.3</t>
  </si>
  <si>
    <t>Příbram - Projekt SDÍLENÍ</t>
  </si>
  <si>
    <t>2080.4</t>
  </si>
  <si>
    <t>Příbram - Letní sociálně-rehabilitační pobyt pro děti - klienty SVP</t>
  </si>
  <si>
    <t>Příbram celkem</t>
  </si>
  <si>
    <t>Slaný</t>
  </si>
  <si>
    <t>2079.1</t>
  </si>
  <si>
    <t>Město Slaný - Kamerový bod U Stadionu, včetně retranslace - INVESTICE</t>
  </si>
  <si>
    <t>2079.2</t>
  </si>
  <si>
    <t>Město Slaný - Společným lezením proti kriminalitě</t>
  </si>
  <si>
    <t>2079.3</t>
  </si>
  <si>
    <t>Město Slaný - Bezpečnostní rádce pro seniory, rodiče, děti a mládež</t>
  </si>
  <si>
    <t>Slaný celkem</t>
  </si>
  <si>
    <t>Stochov</t>
  </si>
  <si>
    <t>2082.1</t>
  </si>
  <si>
    <t>Stochov - Kamerový bod "ul. Jaroslava Šípka - ZŠ, ZUŠ a MŠ Stochov" - INVESTICE</t>
  </si>
  <si>
    <t>2082.2</t>
  </si>
  <si>
    <t>Stochov - Kurz sebeobrany pro ženy a dívky</t>
  </si>
  <si>
    <t>2082.3</t>
  </si>
  <si>
    <t>Stochov - Příměstský tábor</t>
  </si>
  <si>
    <t>2082.4</t>
  </si>
  <si>
    <t>Stochov - Pohádkový les aneb Den pro rodiny</t>
  </si>
  <si>
    <t>Stochov celkem</t>
  </si>
  <si>
    <t>Týnec nad Labem</t>
  </si>
  <si>
    <t>2090.1</t>
  </si>
  <si>
    <t>Týnec nad Labem - Výstavba nového městského kam. dohl. systému - INVESTICE</t>
  </si>
  <si>
    <t>Týnec nad Labem celkem</t>
  </si>
  <si>
    <t>Votice</t>
  </si>
  <si>
    <t>2085.1</t>
  </si>
  <si>
    <t>Votice - Vznik nízkoprahového zařízení pro děti a mládež</t>
  </si>
  <si>
    <t>Votice celkem</t>
  </si>
  <si>
    <t>Středočeský kraj celkem</t>
  </si>
  <si>
    <t>Ústecký kraj</t>
  </si>
  <si>
    <t>Bílina</t>
  </si>
  <si>
    <t>2204.1</t>
  </si>
  <si>
    <t>Bílina - Příměstský tábor pro děti z rodin ohrožených sociální exkluzí</t>
  </si>
  <si>
    <t>2204.2</t>
  </si>
  <si>
    <t>Bílina - Víkendové pobyty a tábor OSPOD</t>
  </si>
  <si>
    <t>2204.3</t>
  </si>
  <si>
    <t>Bílina - Tábor s městskou policií a DDM</t>
  </si>
  <si>
    <t>Bílina celkem</t>
  </si>
  <si>
    <t>Děčín</t>
  </si>
  <si>
    <t>2205.1</t>
  </si>
  <si>
    <t>Děčín - Asistent prevence kriminality 2014</t>
  </si>
  <si>
    <t>2205.2</t>
  </si>
  <si>
    <t>Děčín - Romský mentor 2014</t>
  </si>
  <si>
    <t>2205.3</t>
  </si>
  <si>
    <t>Děčín - Víkendové pobyty Děčín - bavíme se dobře i bez problémů</t>
  </si>
  <si>
    <t>Děčín celkem</t>
  </si>
  <si>
    <t>Dubí</t>
  </si>
  <si>
    <t>2200.1</t>
  </si>
  <si>
    <t>Dubí - Asistent prevence kriminality</t>
  </si>
  <si>
    <t>2200.2</t>
  </si>
  <si>
    <t>Dubí - Klub Magnet Dubí</t>
  </si>
  <si>
    <t>2200.3</t>
  </si>
  <si>
    <t>Dubí - Příměstský tábor Dubí</t>
  </si>
  <si>
    <t>2200.4</t>
  </si>
  <si>
    <t>Dubí - Zelená stopa Dubí</t>
  </si>
  <si>
    <t>Dubí celkem</t>
  </si>
  <si>
    <t>Duchcov</t>
  </si>
  <si>
    <t>2203.1</t>
  </si>
  <si>
    <t>Duchcov - Asistent prevence kriminality</t>
  </si>
  <si>
    <t>2203.2</t>
  </si>
  <si>
    <t>Duchcov - Společně proti kriminalitě</t>
  </si>
  <si>
    <t>2203.3</t>
  </si>
  <si>
    <t>Duchcov - Šetření pocitu bezpečí v Duchcově</t>
  </si>
  <si>
    <t>Duchcov celkem</t>
  </si>
  <si>
    <t>Chomutov</t>
  </si>
  <si>
    <t>2195.1</t>
  </si>
  <si>
    <t>Chomutov - Víkendové pobyty 2014</t>
  </si>
  <si>
    <t>2195.2</t>
  </si>
  <si>
    <t>Chomutov - Společně proti kriminalitě</t>
  </si>
  <si>
    <t>2195.3</t>
  </si>
  <si>
    <t>Chomutov - Pouliční liga</t>
  </si>
  <si>
    <t>2195.4</t>
  </si>
  <si>
    <t>Chomutov - Čipování kol</t>
  </si>
  <si>
    <t>2195.5</t>
  </si>
  <si>
    <t>Chomutov - Sebeobrana pro seniory</t>
  </si>
  <si>
    <t>Chomutov celkem</t>
  </si>
  <si>
    <t>Jirkov</t>
  </si>
  <si>
    <t>2209.1</t>
  </si>
  <si>
    <t>Jirkov - Rozšíření MKDS v sociálně vyloučené lokalitě Ervěnice - INVESTICE</t>
  </si>
  <si>
    <t>2209.2</t>
  </si>
  <si>
    <t>Jirkov - Bezpečí pro seniory</t>
  </si>
  <si>
    <t>Jirkov celkem</t>
  </si>
  <si>
    <t>Kadaň</t>
  </si>
  <si>
    <t>2201.2</t>
  </si>
  <si>
    <t>Kadaň - Výchovně rekreační víkendové pobyty</t>
  </si>
  <si>
    <t>2201.3</t>
  </si>
  <si>
    <t>Kadaň - Společně proti kriminalitě</t>
  </si>
  <si>
    <t>2201.4</t>
  </si>
  <si>
    <t>Kadaň - Pouliční liga</t>
  </si>
  <si>
    <t>Kadaň celkem</t>
  </si>
  <si>
    <t>Krásná Lípa</t>
  </si>
  <si>
    <t>2214.1</t>
  </si>
  <si>
    <t>Krásná Lípa - Asistent prevence kriminality 2014</t>
  </si>
  <si>
    <t>Krásná Lípa celkem</t>
  </si>
  <si>
    <t>Krupka</t>
  </si>
  <si>
    <t>2206.1</t>
  </si>
  <si>
    <t>Krupka - Asistent prevence kriminality</t>
  </si>
  <si>
    <t>2206.2</t>
  </si>
  <si>
    <t>Krupka - Vybavení sportoviště</t>
  </si>
  <si>
    <t>Krupka celkem</t>
  </si>
  <si>
    <t>Litoměřice</t>
  </si>
  <si>
    <t>2207.1</t>
  </si>
  <si>
    <t>Litoměřice - Chraň sebe i svůj majetek</t>
  </si>
  <si>
    <t>2207.2</t>
  </si>
  <si>
    <t>Litoměřice - Za poznáváním a posílením rodinných vztahů</t>
  </si>
  <si>
    <t>Litoměřice celkem</t>
  </si>
  <si>
    <t>Litvínov</t>
  </si>
  <si>
    <t>2194.1</t>
  </si>
  <si>
    <t>Litvínov - Asistent prevence kriminality</t>
  </si>
  <si>
    <t>2194.2</t>
  </si>
  <si>
    <t>Litvínov - Jednoráz. akce a víkend. pobyty pro rodiny s dětmi ohrožené soc. exkluzí</t>
  </si>
  <si>
    <t>2194.3</t>
  </si>
  <si>
    <t>Litvínov - Co se děje za dveřmi seniorů(m)</t>
  </si>
  <si>
    <t>2194.4</t>
  </si>
  <si>
    <t>Litvínov - Kurátoři pomáhají</t>
  </si>
  <si>
    <t>2194.5</t>
  </si>
  <si>
    <t>Litvínov - Zlatá brána</t>
  </si>
  <si>
    <t>Litvínov celkem</t>
  </si>
  <si>
    <t>Louny</t>
  </si>
  <si>
    <t>2208.1</t>
  </si>
  <si>
    <t>Louny - Šance</t>
  </si>
  <si>
    <t>2208.2</t>
  </si>
  <si>
    <t>Louny - Mozaika</t>
  </si>
  <si>
    <t>Louny celkem</t>
  </si>
  <si>
    <t>Most</t>
  </si>
  <si>
    <t>2192.1</t>
  </si>
  <si>
    <t>Most - Bezpečné oddělení v nemocnici o.z.</t>
  </si>
  <si>
    <t>2192.2</t>
  </si>
  <si>
    <t>Most - Fotopasti</t>
  </si>
  <si>
    <t>2192.3</t>
  </si>
  <si>
    <t>Most - Zvýšení pocitu bezpečí pro seniory IV</t>
  </si>
  <si>
    <t>2192.4</t>
  </si>
  <si>
    <t>Most - Asistent prevence kriminality</t>
  </si>
  <si>
    <t>2192.5</t>
  </si>
  <si>
    <t>Most - Kurzy sebeobrany při MP Most</t>
  </si>
  <si>
    <t>2192.6</t>
  </si>
  <si>
    <t>Most - Výchovně preventivní pobytové aktivity</t>
  </si>
  <si>
    <t>2192.7</t>
  </si>
  <si>
    <t>Most - Nenahrávejte zlodějům - projekt ke snížení počtu případů majet. kriminality</t>
  </si>
  <si>
    <t>2192.8</t>
  </si>
  <si>
    <t>Most - Služba Mentor 2014</t>
  </si>
  <si>
    <t>Most celkem</t>
  </si>
  <si>
    <t>Obrnice</t>
  </si>
  <si>
    <t>2199.1</t>
  </si>
  <si>
    <t>Obrnice - Asistent prevence kriminality 2014</t>
  </si>
  <si>
    <t>2199.2</t>
  </si>
  <si>
    <t>Obrnice - Příměstský tábor 2014</t>
  </si>
  <si>
    <t>2199.3</t>
  </si>
  <si>
    <t>Obrnice - Domovník 2014</t>
  </si>
  <si>
    <t>2199.4</t>
  </si>
  <si>
    <t>Obrnice - Bezpečný dům č.p. 198 - INVESTICE</t>
  </si>
  <si>
    <t>Obrnice celkem</t>
  </si>
  <si>
    <t>Podbořany</t>
  </si>
  <si>
    <t>2211.1</t>
  </si>
  <si>
    <t>Podbořany - Víkendové pobyty 2014</t>
  </si>
  <si>
    <t>Podbořany celkem</t>
  </si>
  <si>
    <t>Rumburk</t>
  </si>
  <si>
    <t>2210.1</t>
  </si>
  <si>
    <t>Rumburk - Asistenti prevence kriminality</t>
  </si>
  <si>
    <t>2210.2</t>
  </si>
  <si>
    <t>Rumburk - Klub pro mládež Zavináč</t>
  </si>
  <si>
    <t>Rumburk celkem</t>
  </si>
  <si>
    <t>Staré Křečany</t>
  </si>
  <si>
    <t>2213.1</t>
  </si>
  <si>
    <t>Staré Křečany - Asistent prevence kriminality</t>
  </si>
  <si>
    <t>Staré Křečany celkem</t>
  </si>
  <si>
    <t>Šluknov</t>
  </si>
  <si>
    <t>2212.1</t>
  </si>
  <si>
    <t>Šluknov - Asistent prevence kriminality</t>
  </si>
  <si>
    <t>Šluknov celkem</t>
  </si>
  <si>
    <t>Štětí</t>
  </si>
  <si>
    <t>2202.1</t>
  </si>
  <si>
    <t>Štětí - Asistenti prevence kriminality</t>
  </si>
  <si>
    <t>2202.2</t>
  </si>
  <si>
    <t>Štětí - Domovník</t>
  </si>
  <si>
    <t>2202.3</t>
  </si>
  <si>
    <t>Štětí - Kdo si hraje, nezlobí</t>
  </si>
  <si>
    <t>Štětí celkem</t>
  </si>
  <si>
    <t>Trmice</t>
  </si>
  <si>
    <t>2193.1</t>
  </si>
  <si>
    <t>Trmice - Cyklostezka / in-line dráha - INVESTICE</t>
  </si>
  <si>
    <t>2193.2</t>
  </si>
  <si>
    <t>Trmice - Rozšíření MKDS o kamerový bod - ul. Žižkova - INVESTICE</t>
  </si>
  <si>
    <t>2193.3</t>
  </si>
  <si>
    <t>Trmice - Odborná a profesní příprava strážníků MP Trmice pro výkon služby v SVL</t>
  </si>
  <si>
    <t>2193.4</t>
  </si>
  <si>
    <t>Trmice - Osvětlení rizikové lokality - ul. Tyršova - INVESTICE</t>
  </si>
  <si>
    <t>2193.5</t>
  </si>
  <si>
    <t>Trmice - Oplocení garáží - ul. Gorkého - INVESTICE</t>
  </si>
  <si>
    <t>Trmice celkem</t>
  </si>
  <si>
    <t>Ústí nad Labem</t>
  </si>
  <si>
    <t>2197.1</t>
  </si>
  <si>
    <t>Ústí nad Labem - Asistent prevence kriminality</t>
  </si>
  <si>
    <t>2197.2</t>
  </si>
  <si>
    <t>Ústí nad Labem - V Ústí nad Labem řešíme společně II.</t>
  </si>
  <si>
    <t>2197.3</t>
  </si>
  <si>
    <t>Ústí nad Labem - NADARE - Nebát se</t>
  </si>
  <si>
    <t>2197.4</t>
  </si>
  <si>
    <t>Ústí nad Labem - Zem a hlína</t>
  </si>
  <si>
    <t>Ústí nad Labem celkem</t>
  </si>
  <si>
    <t>Varnsdorf</t>
  </si>
  <si>
    <t>2198.1</t>
  </si>
</sst>
</file>

<file path=xl/styles.xml><?xml version="1.0" encoding="utf-8"?>
<styleSheet xmlns="http://schemas.openxmlformats.org/spreadsheetml/2006/main">
  <fonts count="16">
    <font>
      <sz val="10"/>
      <name val="Arial"/>
      <family val="2"/>
      <charset val="238"/>
    </font>
    <font>
      <sz val="10"/>
      <name val="SimSun"/>
      <family val="2"/>
      <charset val="238"/>
    </font>
    <font>
      <sz val="10"/>
      <name val="MS Sans Serif"/>
      <family val="2"/>
      <charset val="238"/>
    </font>
    <font>
      <b/>
      <sz val="8.5"/>
      <name val="MS Sans Serif"/>
      <family val="2"/>
      <charset val="238"/>
    </font>
    <font>
      <sz val="8.5"/>
      <name val="MS Sans Serif"/>
      <family val="2"/>
      <charset val="238"/>
    </font>
    <font>
      <sz val="8.5"/>
      <color indexed="10"/>
      <name val="MS Sans Serif"/>
      <family val="2"/>
      <charset val="238"/>
    </font>
    <font>
      <b/>
      <sz val="8.5"/>
      <color indexed="10"/>
      <name val="MS Sans Serif"/>
      <family val="2"/>
      <charset val="238"/>
    </font>
    <font>
      <b/>
      <sz val="8.5"/>
      <color indexed="12"/>
      <name val="MS Sans Serif"/>
      <family val="2"/>
      <charset val="238"/>
    </font>
    <font>
      <sz val="8.5"/>
      <color indexed="12"/>
      <name val="MS Sans Serif"/>
      <family val="2"/>
      <charset val="238"/>
    </font>
    <font>
      <b/>
      <sz val="8.5"/>
      <color indexed="12"/>
      <name val="MS Sans Serif"/>
      <family val="2"/>
      <charset val="238"/>
    </font>
    <font>
      <sz val="8.5"/>
      <color indexed="10"/>
      <name val="MS Sans Serif"/>
      <family val="2"/>
      <charset val="238"/>
    </font>
    <font>
      <sz val="8.5"/>
      <color indexed="10"/>
      <name val="MS Sans Serif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Symbol"/>
      <family val="1"/>
      <charset val="2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1"/>
    <xf numFmtId="0" fontId="3" fillId="0" borderId="1" xfId="0" applyFont="1" applyFill="1" applyBorder="1"/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right"/>
    </xf>
    <xf numFmtId="0" fontId="3" fillId="0" borderId="1" xfId="0" applyFont="1" applyBorder="1"/>
    <xf numFmtId="0" fontId="5" fillId="0" borderId="1" xfId="1" applyFont="1" applyBorder="1"/>
    <xf numFmtId="0" fontId="6" fillId="0" borderId="1" xfId="1" applyFont="1" applyBorder="1" applyAlignment="1">
      <alignment horizontal="right"/>
    </xf>
    <xf numFmtId="3" fontId="6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3" fillId="0" borderId="1" xfId="1" applyNumberFormat="1" applyFont="1" applyBorder="1"/>
    <xf numFmtId="3" fontId="3" fillId="0" borderId="1" xfId="0" applyNumberFormat="1" applyFont="1" applyBorder="1"/>
    <xf numFmtId="3" fontId="4" fillId="0" borderId="1" xfId="1" applyNumberFormat="1" applyFont="1" applyBorder="1"/>
    <xf numFmtId="3" fontId="4" fillId="0" borderId="1" xfId="0" applyNumberFormat="1" applyFont="1" applyBorder="1"/>
    <xf numFmtId="0" fontId="9" fillId="0" borderId="1" xfId="1" applyFont="1" applyFill="1" applyBorder="1" applyAlignment="1">
      <alignment horizontal="right"/>
    </xf>
    <xf numFmtId="0" fontId="7" fillId="0" borderId="1" xfId="1" applyFont="1" applyBorder="1"/>
    <xf numFmtId="0" fontId="7" fillId="0" borderId="1" xfId="0" applyFont="1" applyBorder="1"/>
    <xf numFmtId="0" fontId="9" fillId="0" borderId="1" xfId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1" applyNumberFormat="1" applyFont="1" applyBorder="1"/>
    <xf numFmtId="3" fontId="7" fillId="0" borderId="1" xfId="0" applyNumberFormat="1" applyFont="1" applyBorder="1"/>
    <xf numFmtId="3" fontId="8" fillId="0" borderId="1" xfId="0" applyNumberFormat="1" applyFont="1" applyBorder="1"/>
    <xf numFmtId="3" fontId="4" fillId="0" borderId="1" xfId="1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6" fillId="0" borderId="1" xfId="1" applyNumberFormat="1" applyFont="1" applyBorder="1"/>
    <xf numFmtId="3" fontId="6" fillId="0" borderId="1" xfId="0" applyNumberFormat="1" applyFont="1" applyBorder="1"/>
    <xf numFmtId="0" fontId="6" fillId="0" borderId="1" xfId="1" applyFont="1" applyBorder="1"/>
    <xf numFmtId="0" fontId="6" fillId="0" borderId="1" xfId="0" applyFont="1" applyBorder="1"/>
    <xf numFmtId="0" fontId="3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0" fontId="10" fillId="0" borderId="1" xfId="1" applyFont="1" applyBorder="1"/>
    <xf numFmtId="0" fontId="2" fillId="0" borderId="1" xfId="1" applyBorder="1"/>
    <xf numFmtId="0" fontId="4" fillId="0" borderId="0" xfId="1" applyFont="1"/>
    <xf numFmtId="0" fontId="4" fillId="2" borderId="1" xfId="1" applyFont="1" applyFill="1" applyBorder="1"/>
    <xf numFmtId="3" fontId="4" fillId="0" borderId="1" xfId="0" applyNumberFormat="1" applyFont="1" applyFill="1" applyBorder="1"/>
    <xf numFmtId="0" fontId="4" fillId="0" borderId="1" xfId="1" applyFont="1" applyFill="1" applyBorder="1"/>
    <xf numFmtId="0" fontId="3" fillId="0" borderId="1" xfId="1" applyFont="1" applyFill="1" applyBorder="1" applyAlignment="1">
      <alignment horizontal="right"/>
    </xf>
    <xf numFmtId="0" fontId="11" fillId="0" borderId="1" xfId="1" applyFont="1" applyFill="1" applyBorder="1"/>
    <xf numFmtId="0" fontId="3" fillId="0" borderId="1" xfId="1" applyFont="1" applyFill="1" applyBorder="1"/>
    <xf numFmtId="0" fontId="4" fillId="2" borderId="1" xfId="0" applyFont="1" applyFill="1" applyBorder="1"/>
    <xf numFmtId="0" fontId="4" fillId="0" borderId="1" xfId="1" applyFont="1" applyBorder="1" applyAlignment="1">
      <alignment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9" fillId="0" borderId="1" xfId="1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" fillId="0" borderId="0" xfId="1" applyAlignment="1">
      <alignment horizontal="center"/>
    </xf>
  </cellXfs>
  <cellStyles count="8">
    <cellStyle name="Excel Built-in Normal" xfId="1"/>
    <cellStyle name="Hodnota průvodce daty" xfId="2"/>
    <cellStyle name="Kategorie průvodce daty" xfId="3"/>
    <cellStyle name="Nadpis průvodce daty" xfId="4"/>
    <cellStyle name="normální" xfId="0" builtinId="0"/>
    <cellStyle name="Položka průvodce daty" xfId="5"/>
    <cellStyle name="Roh průvodce daty" xfId="6"/>
    <cellStyle name="Výsledek průvodce daty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8"/>
  <sheetViews>
    <sheetView tabSelected="1" zoomScaleNormal="100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N1" sqref="N1:T65536"/>
    </sheetView>
  </sheetViews>
  <sheetFormatPr defaultColWidth="75.7109375" defaultRowHeight="12.75"/>
  <cols>
    <col min="1" max="1" width="12.5703125" style="1" customWidth="1"/>
    <col min="2" max="2" width="18.7109375" style="1" customWidth="1"/>
    <col min="3" max="3" width="6.42578125" style="1" customWidth="1"/>
    <col min="4" max="4" width="61.5703125" style="1" customWidth="1"/>
    <col min="5" max="7" width="11.140625" style="1" customWidth="1"/>
    <col min="8" max="8" width="4.85546875" style="1" customWidth="1"/>
    <col min="9" max="9" width="11.140625" style="1" customWidth="1"/>
    <col min="10" max="10" width="8.140625" style="1" customWidth="1"/>
    <col min="11" max="11" width="3.5703125" style="1" customWidth="1"/>
    <col min="12" max="12" width="4.5703125" style="1" customWidth="1"/>
    <col min="13" max="13" width="8.28515625" style="1" customWidth="1"/>
    <col min="14" max="16384" width="75.7109375" style="1"/>
  </cols>
  <sheetData>
    <row r="1" spans="1:13">
      <c r="A1" s="4" t="s">
        <v>138</v>
      </c>
      <c r="B1" s="4" t="s">
        <v>139</v>
      </c>
      <c r="C1" s="4" t="s">
        <v>140</v>
      </c>
      <c r="D1" s="4" t="s">
        <v>141</v>
      </c>
      <c r="E1" s="4" t="s">
        <v>142</v>
      </c>
      <c r="F1" s="4" t="s">
        <v>143</v>
      </c>
      <c r="G1" s="4" t="s">
        <v>144</v>
      </c>
      <c r="H1" s="4" t="s">
        <v>96</v>
      </c>
      <c r="I1" s="4" t="s">
        <v>145</v>
      </c>
      <c r="J1" s="2" t="s">
        <v>97</v>
      </c>
      <c r="K1" s="2" t="s">
        <v>98</v>
      </c>
      <c r="L1" s="2" t="s">
        <v>99</v>
      </c>
      <c r="M1" s="2" t="s">
        <v>100</v>
      </c>
    </row>
    <row r="2" spans="1:13" ht="12.95" customHeight="1">
      <c r="A2" s="43" t="s">
        <v>146</v>
      </c>
      <c r="B2" s="3" t="s">
        <v>147</v>
      </c>
      <c r="C2" s="3" t="s">
        <v>148</v>
      </c>
      <c r="D2" s="5" t="s">
        <v>149</v>
      </c>
      <c r="E2" s="3">
        <v>928400</v>
      </c>
      <c r="F2" s="3">
        <v>92840</v>
      </c>
      <c r="G2" s="3">
        <v>835560</v>
      </c>
      <c r="H2" s="3">
        <v>45</v>
      </c>
      <c r="I2" s="3">
        <v>816000</v>
      </c>
      <c r="J2" s="3">
        <v>5</v>
      </c>
      <c r="K2" s="3">
        <v>5</v>
      </c>
      <c r="L2" s="3">
        <v>0</v>
      </c>
      <c r="M2" s="3">
        <v>0</v>
      </c>
    </row>
    <row r="3" spans="1:13">
      <c r="A3" s="43"/>
      <c r="B3" s="3" t="s">
        <v>147</v>
      </c>
      <c r="C3" s="3" t="s">
        <v>150</v>
      </c>
      <c r="D3" s="3" t="s">
        <v>151</v>
      </c>
      <c r="E3" s="3">
        <v>243780</v>
      </c>
      <c r="F3" s="3">
        <v>24378</v>
      </c>
      <c r="G3" s="3">
        <v>219402</v>
      </c>
      <c r="H3" s="3">
        <v>40</v>
      </c>
      <c r="I3" s="3">
        <v>179000</v>
      </c>
      <c r="J3" s="3">
        <v>5</v>
      </c>
      <c r="K3" s="3">
        <v>5</v>
      </c>
      <c r="L3" s="3">
        <v>0</v>
      </c>
      <c r="M3" s="3">
        <v>0</v>
      </c>
    </row>
    <row r="4" spans="1:13">
      <c r="A4" s="43"/>
      <c r="B4" s="3" t="s">
        <v>147</v>
      </c>
      <c r="C4" s="3" t="s">
        <v>152</v>
      </c>
      <c r="D4" s="3" t="s">
        <v>153</v>
      </c>
      <c r="E4" s="3">
        <v>190776</v>
      </c>
      <c r="F4" s="3">
        <v>19078</v>
      </c>
      <c r="G4" s="3">
        <v>171698</v>
      </c>
      <c r="H4" s="3">
        <v>35</v>
      </c>
      <c r="I4" s="3">
        <v>0</v>
      </c>
      <c r="J4" s="3">
        <v>5</v>
      </c>
      <c r="K4" s="3">
        <v>5</v>
      </c>
      <c r="L4" s="3">
        <v>0</v>
      </c>
      <c r="M4" s="3">
        <v>0</v>
      </c>
    </row>
    <row r="5" spans="1:13">
      <c r="A5" s="43"/>
      <c r="B5" s="3" t="s">
        <v>147</v>
      </c>
      <c r="C5" s="3" t="s">
        <v>154</v>
      </c>
      <c r="D5" s="3" t="s">
        <v>155</v>
      </c>
      <c r="E5" s="3">
        <v>134840</v>
      </c>
      <c r="F5" s="3">
        <v>13484</v>
      </c>
      <c r="G5" s="3">
        <v>121356</v>
      </c>
      <c r="H5" s="3">
        <v>15</v>
      </c>
      <c r="I5" s="3">
        <v>0</v>
      </c>
      <c r="J5" s="3">
        <v>5</v>
      </c>
      <c r="K5" s="3">
        <v>5</v>
      </c>
      <c r="L5" s="3">
        <v>0</v>
      </c>
      <c r="M5" s="3">
        <v>0</v>
      </c>
    </row>
    <row r="6" spans="1:13">
      <c r="A6" s="43"/>
      <c r="B6" s="3" t="s">
        <v>147</v>
      </c>
      <c r="C6" s="3" t="s">
        <v>156</v>
      </c>
      <c r="D6" s="3" t="s">
        <v>157</v>
      </c>
      <c r="E6" s="3">
        <v>86300</v>
      </c>
      <c r="F6" s="3">
        <v>8630</v>
      </c>
      <c r="G6" s="3">
        <v>77670</v>
      </c>
      <c r="H6" s="36">
        <v>40</v>
      </c>
      <c r="I6" s="36">
        <v>77000</v>
      </c>
      <c r="J6" s="3">
        <v>5</v>
      </c>
      <c r="K6" s="3">
        <v>5</v>
      </c>
      <c r="L6" s="3">
        <v>0</v>
      </c>
      <c r="M6" s="3">
        <v>0</v>
      </c>
    </row>
    <row r="7" spans="1:13">
      <c r="A7" s="43"/>
      <c r="B7" s="3"/>
      <c r="C7" s="3"/>
      <c r="D7" s="6" t="s">
        <v>158</v>
      </c>
      <c r="E7" s="4">
        <f>SUM(E2:E6)</f>
        <v>1584096</v>
      </c>
      <c r="F7" s="4">
        <f>SUM(F2:F6)</f>
        <v>158410</v>
      </c>
      <c r="G7" s="7">
        <f>SUM(G2:G6)</f>
        <v>1425686</v>
      </c>
      <c r="H7" s="7"/>
      <c r="I7" s="7">
        <f>SUM(I2:I6)</f>
        <v>1072000</v>
      </c>
      <c r="J7" s="3"/>
      <c r="K7" s="3"/>
      <c r="L7" s="3"/>
      <c r="M7" s="3"/>
    </row>
    <row r="8" spans="1:13">
      <c r="A8" s="43"/>
      <c r="B8" s="3" t="s">
        <v>159</v>
      </c>
      <c r="C8" s="3" t="s">
        <v>160</v>
      </c>
      <c r="D8" s="3" t="s">
        <v>161</v>
      </c>
      <c r="E8" s="3">
        <v>244000</v>
      </c>
      <c r="F8" s="3">
        <v>24400</v>
      </c>
      <c r="G8" s="3">
        <v>219600</v>
      </c>
      <c r="H8" s="3">
        <v>50</v>
      </c>
      <c r="I8" s="3">
        <v>199000</v>
      </c>
      <c r="J8" s="3">
        <v>5</v>
      </c>
      <c r="K8" s="3">
        <v>5</v>
      </c>
      <c r="L8" s="3">
        <v>0</v>
      </c>
      <c r="M8" s="3">
        <v>0</v>
      </c>
    </row>
    <row r="9" spans="1:13">
      <c r="A9" s="43"/>
      <c r="B9" s="3" t="s">
        <v>159</v>
      </c>
      <c r="C9" s="3" t="s">
        <v>162</v>
      </c>
      <c r="D9" s="3" t="s">
        <v>163</v>
      </c>
      <c r="E9" s="8">
        <v>486524</v>
      </c>
      <c r="F9" s="8">
        <v>136524</v>
      </c>
      <c r="G9" s="8">
        <v>350000</v>
      </c>
      <c r="H9" s="8">
        <v>45</v>
      </c>
      <c r="I9" s="8">
        <v>350000</v>
      </c>
      <c r="J9" s="3">
        <v>5</v>
      </c>
      <c r="K9" s="3">
        <v>5</v>
      </c>
      <c r="L9" s="3">
        <v>0</v>
      </c>
      <c r="M9" s="3">
        <v>0</v>
      </c>
    </row>
    <row r="10" spans="1:13">
      <c r="A10" s="43"/>
      <c r="B10" s="3" t="s">
        <v>159</v>
      </c>
      <c r="C10" s="3" t="s">
        <v>164</v>
      </c>
      <c r="D10" s="3" t="s">
        <v>165</v>
      </c>
      <c r="E10" s="3">
        <v>66000</v>
      </c>
      <c r="F10" s="3">
        <v>6600</v>
      </c>
      <c r="G10" s="3">
        <v>59400</v>
      </c>
      <c r="H10" s="3">
        <v>35</v>
      </c>
      <c r="I10" s="3">
        <v>0</v>
      </c>
      <c r="J10" s="3">
        <v>5</v>
      </c>
      <c r="K10" s="3">
        <v>5</v>
      </c>
      <c r="L10" s="3">
        <v>0</v>
      </c>
      <c r="M10" s="3">
        <v>0</v>
      </c>
    </row>
    <row r="11" spans="1:13">
      <c r="A11" s="43"/>
      <c r="B11" s="3" t="s">
        <v>159</v>
      </c>
      <c r="C11" s="3" t="s">
        <v>166</v>
      </c>
      <c r="D11" s="3" t="s">
        <v>167</v>
      </c>
      <c r="E11" s="3">
        <v>73440</v>
      </c>
      <c r="F11" s="3">
        <v>7344</v>
      </c>
      <c r="G11" s="3">
        <v>66096</v>
      </c>
      <c r="H11" s="3">
        <v>35</v>
      </c>
      <c r="I11" s="3">
        <v>0</v>
      </c>
      <c r="J11" s="3">
        <v>5</v>
      </c>
      <c r="K11" s="3">
        <v>5</v>
      </c>
      <c r="L11" s="3">
        <v>0</v>
      </c>
      <c r="M11" s="3">
        <v>0</v>
      </c>
    </row>
    <row r="12" spans="1:13">
      <c r="A12" s="43"/>
      <c r="B12" s="3"/>
      <c r="C12" s="3"/>
      <c r="D12" s="6" t="s">
        <v>168</v>
      </c>
      <c r="E12" s="4">
        <f>SUM(E8:E11)</f>
        <v>869964</v>
      </c>
      <c r="F12" s="4">
        <f>SUM(F8:F11)</f>
        <v>174868</v>
      </c>
      <c r="G12" s="7">
        <f>SUM(G8:G11)</f>
        <v>695096</v>
      </c>
      <c r="H12" s="7"/>
      <c r="I12" s="7">
        <f>SUM(I8:I11)</f>
        <v>549000</v>
      </c>
      <c r="J12" s="3"/>
      <c r="K12" s="3"/>
      <c r="L12" s="3"/>
      <c r="M12" s="3"/>
    </row>
    <row r="13" spans="1:13">
      <c r="A13" s="43"/>
      <c r="B13" s="3" t="s">
        <v>169</v>
      </c>
      <c r="C13" s="3" t="s">
        <v>170</v>
      </c>
      <c r="D13" s="3" t="s">
        <v>171</v>
      </c>
      <c r="E13" s="8">
        <v>300000</v>
      </c>
      <c r="F13" s="8">
        <v>153000</v>
      </c>
      <c r="G13" s="8">
        <v>147000</v>
      </c>
      <c r="H13" s="8">
        <v>45</v>
      </c>
      <c r="I13" s="8">
        <v>147000</v>
      </c>
      <c r="J13" s="3">
        <v>5</v>
      </c>
      <c r="K13" s="3">
        <v>5</v>
      </c>
      <c r="L13" s="3">
        <v>0</v>
      </c>
      <c r="M13" s="3">
        <v>0</v>
      </c>
    </row>
    <row r="14" spans="1:13">
      <c r="A14" s="43"/>
      <c r="B14" s="3" t="s">
        <v>169</v>
      </c>
      <c r="C14" s="3" t="s">
        <v>172</v>
      </c>
      <c r="D14" s="3" t="s">
        <v>173</v>
      </c>
      <c r="E14" s="3">
        <v>175000</v>
      </c>
      <c r="F14" s="3">
        <v>55000</v>
      </c>
      <c r="G14" s="3">
        <v>120000</v>
      </c>
      <c r="H14" s="3">
        <v>10</v>
      </c>
      <c r="I14" s="3">
        <v>0</v>
      </c>
      <c r="J14" s="3">
        <v>5</v>
      </c>
      <c r="K14" s="3">
        <v>5</v>
      </c>
      <c r="L14" s="3">
        <v>0</v>
      </c>
      <c r="M14" s="3">
        <v>0</v>
      </c>
    </row>
    <row r="15" spans="1:13">
      <c r="A15" s="43"/>
      <c r="B15" s="3" t="s">
        <v>169</v>
      </c>
      <c r="C15" s="3" t="s">
        <v>174</v>
      </c>
      <c r="D15" s="3" t="s">
        <v>175</v>
      </c>
      <c r="E15" s="3">
        <v>220000</v>
      </c>
      <c r="F15" s="3">
        <v>22000</v>
      </c>
      <c r="G15" s="3">
        <v>198000</v>
      </c>
      <c r="H15" s="3">
        <v>50</v>
      </c>
      <c r="I15" s="3">
        <v>198000</v>
      </c>
      <c r="J15" s="3">
        <v>5</v>
      </c>
      <c r="K15" s="3">
        <v>5</v>
      </c>
      <c r="L15" s="3">
        <v>0</v>
      </c>
      <c r="M15" s="3">
        <v>0</v>
      </c>
    </row>
    <row r="16" spans="1:13">
      <c r="A16" s="43"/>
      <c r="B16" s="3"/>
      <c r="C16" s="3"/>
      <c r="D16" s="6" t="s">
        <v>176</v>
      </c>
      <c r="E16" s="4">
        <f>SUM(E13:E15)</f>
        <v>695000</v>
      </c>
      <c r="F16" s="4">
        <f>SUM(F13:F15)</f>
        <v>230000</v>
      </c>
      <c r="G16" s="7">
        <f>SUM(G13:G15)</f>
        <v>465000</v>
      </c>
      <c r="H16" s="7"/>
      <c r="I16" s="7">
        <f>SUM(I13:I15)</f>
        <v>345000</v>
      </c>
      <c r="J16" s="3"/>
      <c r="K16" s="3"/>
      <c r="L16" s="3"/>
      <c r="M16" s="3"/>
    </row>
    <row r="17" spans="1:13">
      <c r="A17" s="43"/>
      <c r="B17" s="3" t="s">
        <v>177</v>
      </c>
      <c r="C17" s="3" t="s">
        <v>178</v>
      </c>
      <c r="D17" s="3" t="s">
        <v>179</v>
      </c>
      <c r="E17" s="3">
        <v>289000</v>
      </c>
      <c r="F17" s="3">
        <v>29000</v>
      </c>
      <c r="G17" s="3">
        <v>260000</v>
      </c>
      <c r="H17" s="3">
        <v>50</v>
      </c>
      <c r="I17" s="3">
        <v>171000</v>
      </c>
      <c r="J17" s="3">
        <v>5</v>
      </c>
      <c r="K17" s="3">
        <v>5</v>
      </c>
      <c r="L17" s="3">
        <v>0</v>
      </c>
      <c r="M17" s="3">
        <v>0</v>
      </c>
    </row>
    <row r="18" spans="1:13">
      <c r="A18" s="43"/>
      <c r="B18" s="3" t="s">
        <v>177</v>
      </c>
      <c r="C18" s="3" t="s">
        <v>180</v>
      </c>
      <c r="D18" s="3" t="s">
        <v>181</v>
      </c>
      <c r="E18" s="8">
        <v>395000</v>
      </c>
      <c r="F18" s="8">
        <v>195000</v>
      </c>
      <c r="G18" s="8">
        <v>200000</v>
      </c>
      <c r="H18" s="8">
        <v>20</v>
      </c>
      <c r="I18" s="8">
        <v>0</v>
      </c>
      <c r="J18" s="3">
        <v>5</v>
      </c>
      <c r="K18" s="3">
        <v>5</v>
      </c>
      <c r="L18" s="3">
        <v>0</v>
      </c>
      <c r="M18" s="3">
        <v>0</v>
      </c>
    </row>
    <row r="19" spans="1:13">
      <c r="A19" s="43"/>
      <c r="B19" s="3" t="s">
        <v>177</v>
      </c>
      <c r="C19" s="3" t="s">
        <v>182</v>
      </c>
      <c r="D19" s="3" t="s">
        <v>183</v>
      </c>
      <c r="E19" s="3">
        <v>205000</v>
      </c>
      <c r="F19" s="3">
        <v>27000</v>
      </c>
      <c r="G19" s="3">
        <v>178000</v>
      </c>
      <c r="H19" s="3">
        <v>45</v>
      </c>
      <c r="I19" s="3">
        <v>178000</v>
      </c>
      <c r="J19" s="3">
        <v>5</v>
      </c>
      <c r="K19" s="3">
        <v>5</v>
      </c>
      <c r="L19" s="3">
        <v>0</v>
      </c>
      <c r="M19" s="3">
        <v>0</v>
      </c>
    </row>
    <row r="20" spans="1:13">
      <c r="A20" s="43"/>
      <c r="B20" s="3"/>
      <c r="C20" s="3"/>
      <c r="D20" s="6" t="s">
        <v>184</v>
      </c>
      <c r="E20" s="4">
        <f>SUM(E17:E19)</f>
        <v>889000</v>
      </c>
      <c r="F20" s="4">
        <f>SUM(F17:F19)</f>
        <v>251000</v>
      </c>
      <c r="G20" s="7">
        <f>SUM(G17:G19)</f>
        <v>638000</v>
      </c>
      <c r="H20" s="7"/>
      <c r="I20" s="7">
        <f>SUM(I17:I19)</f>
        <v>349000</v>
      </c>
      <c r="J20" s="3"/>
      <c r="K20" s="3"/>
      <c r="L20" s="3"/>
      <c r="M20" s="3"/>
    </row>
    <row r="21" spans="1:13">
      <c r="A21" s="43"/>
      <c r="B21" s="3" t="s">
        <v>185</v>
      </c>
      <c r="C21" s="3" t="s">
        <v>186</v>
      </c>
      <c r="D21" s="3" t="s">
        <v>187</v>
      </c>
      <c r="E21" s="3">
        <v>45000</v>
      </c>
      <c r="F21" s="3">
        <v>4950</v>
      </c>
      <c r="G21" s="3">
        <v>40050</v>
      </c>
      <c r="H21" s="3">
        <v>0</v>
      </c>
      <c r="I21" s="3">
        <v>0</v>
      </c>
      <c r="J21" s="3">
        <v>5</v>
      </c>
      <c r="K21" s="3">
        <v>5</v>
      </c>
      <c r="L21" s="3">
        <v>0</v>
      </c>
      <c r="M21" s="3">
        <v>0</v>
      </c>
    </row>
    <row r="22" spans="1:13">
      <c r="A22" s="43"/>
      <c r="B22" s="3" t="s">
        <v>185</v>
      </c>
      <c r="C22" s="3" t="s">
        <v>188</v>
      </c>
      <c r="D22" s="3" t="s">
        <v>189</v>
      </c>
      <c r="E22" s="3">
        <v>50000</v>
      </c>
      <c r="F22" s="3">
        <v>5500</v>
      </c>
      <c r="G22" s="3">
        <v>44500</v>
      </c>
      <c r="H22" s="3">
        <v>0</v>
      </c>
      <c r="I22" s="3">
        <v>0</v>
      </c>
      <c r="J22" s="3">
        <v>5</v>
      </c>
      <c r="K22" s="3">
        <v>5</v>
      </c>
      <c r="L22" s="3">
        <v>0</v>
      </c>
      <c r="M22" s="3">
        <v>0</v>
      </c>
    </row>
    <row r="23" spans="1:13">
      <c r="A23" s="43"/>
      <c r="B23" s="3" t="s">
        <v>185</v>
      </c>
      <c r="C23" s="3" t="s">
        <v>190</v>
      </c>
      <c r="D23" s="3" t="s">
        <v>191</v>
      </c>
      <c r="E23" s="3">
        <v>54000</v>
      </c>
      <c r="F23" s="3">
        <v>5940</v>
      </c>
      <c r="G23" s="3">
        <v>48060</v>
      </c>
      <c r="H23" s="3">
        <v>0</v>
      </c>
      <c r="I23" s="3">
        <v>0</v>
      </c>
      <c r="J23" s="3">
        <v>5</v>
      </c>
      <c r="K23" s="3">
        <v>5</v>
      </c>
      <c r="L23" s="3">
        <v>0</v>
      </c>
      <c r="M23" s="3">
        <v>0</v>
      </c>
    </row>
    <row r="24" spans="1:13">
      <c r="A24" s="43"/>
      <c r="B24" s="3" t="s">
        <v>185</v>
      </c>
      <c r="C24" s="3" t="s">
        <v>192</v>
      </c>
      <c r="D24" s="3" t="s">
        <v>193</v>
      </c>
      <c r="E24" s="3">
        <v>16000</v>
      </c>
      <c r="F24" s="3">
        <v>1760</v>
      </c>
      <c r="G24" s="3">
        <v>14240</v>
      </c>
      <c r="H24" s="3">
        <v>0</v>
      </c>
      <c r="I24" s="3">
        <v>0</v>
      </c>
      <c r="J24" s="3">
        <v>5</v>
      </c>
      <c r="K24" s="3">
        <v>5</v>
      </c>
      <c r="L24" s="3">
        <v>0</v>
      </c>
      <c r="M24" s="3">
        <v>0</v>
      </c>
    </row>
    <row r="25" spans="1:13">
      <c r="A25" s="43"/>
      <c r="B25" s="3" t="s">
        <v>185</v>
      </c>
      <c r="C25" s="3" t="s">
        <v>194</v>
      </c>
      <c r="D25" s="3" t="s">
        <v>195</v>
      </c>
      <c r="E25" s="3">
        <v>35000</v>
      </c>
      <c r="F25" s="3">
        <v>3850</v>
      </c>
      <c r="G25" s="3">
        <v>31150</v>
      </c>
      <c r="H25" s="3">
        <v>35</v>
      </c>
      <c r="I25" s="3">
        <v>0</v>
      </c>
      <c r="J25" s="3">
        <v>5</v>
      </c>
      <c r="K25" s="3">
        <v>5</v>
      </c>
      <c r="L25" s="3">
        <v>0</v>
      </c>
      <c r="M25" s="3">
        <v>0</v>
      </c>
    </row>
    <row r="26" spans="1:13">
      <c r="A26" s="43"/>
      <c r="B26" s="3"/>
      <c r="C26" s="3"/>
      <c r="D26" s="6" t="s">
        <v>196</v>
      </c>
      <c r="E26" s="4">
        <f>SUM(E21:E25)</f>
        <v>200000</v>
      </c>
      <c r="F26" s="4">
        <f>SUM(F21:F25)</f>
        <v>22000</v>
      </c>
      <c r="G26" s="7">
        <f>SUM(G21:G25)</f>
        <v>178000</v>
      </c>
      <c r="H26" s="7"/>
      <c r="I26" s="7">
        <f>SUM(I21:I25)</f>
        <v>0</v>
      </c>
      <c r="J26" s="3"/>
      <c r="K26" s="3"/>
      <c r="L26" s="3"/>
      <c r="M26" s="3"/>
    </row>
    <row r="27" spans="1:13">
      <c r="A27" s="43"/>
      <c r="B27" s="3" t="s">
        <v>197</v>
      </c>
      <c r="C27" s="3" t="s">
        <v>198</v>
      </c>
      <c r="D27" s="3" t="s">
        <v>199</v>
      </c>
      <c r="E27" s="3">
        <v>260000</v>
      </c>
      <c r="F27" s="3">
        <v>41600</v>
      </c>
      <c r="G27" s="3">
        <v>218400</v>
      </c>
      <c r="H27" s="3">
        <v>50</v>
      </c>
      <c r="I27" s="3">
        <v>218000</v>
      </c>
      <c r="J27" s="3">
        <v>5</v>
      </c>
      <c r="K27" s="3">
        <v>5</v>
      </c>
      <c r="L27" s="3">
        <v>0</v>
      </c>
      <c r="M27" s="3">
        <v>0</v>
      </c>
    </row>
    <row r="28" spans="1:13">
      <c r="A28" s="43"/>
      <c r="B28" s="3" t="s">
        <v>197</v>
      </c>
      <c r="C28" s="3" t="s">
        <v>200</v>
      </c>
      <c r="D28" s="3" t="s">
        <v>201</v>
      </c>
      <c r="E28" s="3">
        <v>383000</v>
      </c>
      <c r="F28" s="3">
        <v>45960</v>
      </c>
      <c r="G28" s="3">
        <v>337040</v>
      </c>
      <c r="H28" s="3">
        <v>50</v>
      </c>
      <c r="I28" s="3">
        <v>337000</v>
      </c>
      <c r="J28" s="3">
        <v>5</v>
      </c>
      <c r="K28" s="3">
        <v>5</v>
      </c>
      <c r="L28" s="3">
        <v>0</v>
      </c>
      <c r="M28" s="3">
        <v>0</v>
      </c>
    </row>
    <row r="29" spans="1:13">
      <c r="A29" s="43"/>
      <c r="B29" s="3" t="s">
        <v>197</v>
      </c>
      <c r="C29" s="3" t="s">
        <v>202</v>
      </c>
      <c r="D29" s="3" t="s">
        <v>203</v>
      </c>
      <c r="E29" s="3">
        <v>107200</v>
      </c>
      <c r="F29" s="3">
        <v>11792</v>
      </c>
      <c r="G29" s="3">
        <v>95408</v>
      </c>
      <c r="H29" s="3">
        <v>15</v>
      </c>
      <c r="I29" s="3">
        <v>0</v>
      </c>
      <c r="J29" s="3">
        <v>5</v>
      </c>
      <c r="K29" s="3">
        <v>5</v>
      </c>
      <c r="L29" s="3">
        <v>0</v>
      </c>
      <c r="M29" s="3">
        <v>0</v>
      </c>
    </row>
    <row r="30" spans="1:13">
      <c r="A30" s="43"/>
      <c r="B30" s="3"/>
      <c r="C30" s="3"/>
      <c r="D30" s="6" t="s">
        <v>204</v>
      </c>
      <c r="E30" s="4">
        <f>SUM(E27:E29)</f>
        <v>750200</v>
      </c>
      <c r="F30" s="4">
        <f>SUM(F27:F29)</f>
        <v>99352</v>
      </c>
      <c r="G30" s="7">
        <f>SUM(G27:G29)</f>
        <v>650848</v>
      </c>
      <c r="H30" s="7"/>
      <c r="I30" s="7">
        <f>SUM(I27:I29)</f>
        <v>555000</v>
      </c>
      <c r="J30" s="3"/>
      <c r="K30" s="3"/>
      <c r="L30" s="3"/>
      <c r="M30" s="3"/>
    </row>
    <row r="31" spans="1:13">
      <c r="A31" s="43"/>
      <c r="B31" s="3" t="s">
        <v>205</v>
      </c>
      <c r="C31" s="3" t="s">
        <v>206</v>
      </c>
      <c r="D31" s="3" t="s">
        <v>207</v>
      </c>
      <c r="E31" s="3">
        <v>182000</v>
      </c>
      <c r="F31" s="3">
        <v>20000</v>
      </c>
      <c r="G31" s="3">
        <v>162000</v>
      </c>
      <c r="H31" s="3">
        <v>0</v>
      </c>
      <c r="I31" s="3">
        <v>0</v>
      </c>
      <c r="J31" s="3">
        <v>5</v>
      </c>
      <c r="K31" s="3">
        <v>5</v>
      </c>
      <c r="L31" s="3">
        <v>0</v>
      </c>
      <c r="M31" s="3">
        <v>0</v>
      </c>
    </row>
    <row r="32" spans="1:13">
      <c r="A32" s="43"/>
      <c r="B32" s="3" t="s">
        <v>205</v>
      </c>
      <c r="C32" s="3" t="s">
        <v>208</v>
      </c>
      <c r="D32" s="3" t="s">
        <v>209</v>
      </c>
      <c r="E32" s="3">
        <v>66000</v>
      </c>
      <c r="F32" s="3">
        <v>8000</v>
      </c>
      <c r="G32" s="3">
        <v>58000</v>
      </c>
      <c r="H32" s="3">
        <v>35</v>
      </c>
      <c r="I32" s="3">
        <v>0</v>
      </c>
      <c r="J32" s="3">
        <v>5</v>
      </c>
      <c r="K32" s="3">
        <v>5</v>
      </c>
      <c r="L32" s="3">
        <v>0</v>
      </c>
      <c r="M32" s="3">
        <v>0</v>
      </c>
    </row>
    <row r="33" spans="1:13">
      <c r="A33" s="43"/>
      <c r="B33" s="3"/>
      <c r="C33" s="3"/>
      <c r="D33" s="6" t="s">
        <v>210</v>
      </c>
      <c r="E33" s="4">
        <f>SUM(E31:E32)</f>
        <v>248000</v>
      </c>
      <c r="F33" s="4">
        <f>SUM(F31:F32)</f>
        <v>28000</v>
      </c>
      <c r="G33" s="7">
        <f>SUM(G31:G32)</f>
        <v>220000</v>
      </c>
      <c r="H33" s="7"/>
      <c r="I33" s="7">
        <f>SUM(I31:I32)</f>
        <v>0</v>
      </c>
      <c r="J33" s="3"/>
      <c r="K33" s="3"/>
      <c r="L33" s="3"/>
      <c r="M33" s="3"/>
    </row>
    <row r="34" spans="1:13">
      <c r="A34" s="43"/>
      <c r="B34" s="3" t="s">
        <v>211</v>
      </c>
      <c r="C34" s="3" t="s">
        <v>212</v>
      </c>
      <c r="D34" s="3" t="s">
        <v>213</v>
      </c>
      <c r="E34" s="3">
        <v>132000</v>
      </c>
      <c r="F34" s="3">
        <v>14000</v>
      </c>
      <c r="G34" s="3">
        <v>118000</v>
      </c>
      <c r="H34" s="3">
        <v>55</v>
      </c>
      <c r="I34" s="3">
        <v>118000</v>
      </c>
      <c r="J34" s="3">
        <v>5</v>
      </c>
      <c r="K34" s="3">
        <v>5</v>
      </c>
      <c r="L34" s="3">
        <v>0</v>
      </c>
      <c r="M34" s="3">
        <v>0</v>
      </c>
    </row>
    <row r="35" spans="1:13">
      <c r="A35" s="43"/>
      <c r="B35" s="3" t="s">
        <v>211</v>
      </c>
      <c r="C35" s="3" t="s">
        <v>214</v>
      </c>
      <c r="D35" s="3" t="s">
        <v>215</v>
      </c>
      <c r="E35" s="3">
        <v>106000</v>
      </c>
      <c r="F35" s="3">
        <v>15000</v>
      </c>
      <c r="G35" s="3">
        <v>84000</v>
      </c>
      <c r="H35" s="3">
        <v>50</v>
      </c>
      <c r="I35" s="3">
        <v>84000</v>
      </c>
      <c r="J35" s="3">
        <v>5</v>
      </c>
      <c r="K35" s="3">
        <v>5</v>
      </c>
      <c r="L35" s="3">
        <v>0</v>
      </c>
      <c r="M35" s="3">
        <v>0</v>
      </c>
    </row>
    <row r="36" spans="1:13">
      <c r="A36" s="43"/>
      <c r="B36" s="3"/>
      <c r="C36" s="3"/>
      <c r="D36" s="6" t="s">
        <v>216</v>
      </c>
      <c r="E36" s="4">
        <f>SUM(E34:E35)</f>
        <v>238000</v>
      </c>
      <c r="F36" s="4">
        <f>SUM(F34:F35)</f>
        <v>29000</v>
      </c>
      <c r="G36" s="7">
        <f>SUM(G34:G35)</f>
        <v>202000</v>
      </c>
      <c r="H36" s="7"/>
      <c r="I36" s="7">
        <f>SUM(I34:I35)</f>
        <v>202000</v>
      </c>
      <c r="J36" s="3"/>
      <c r="K36" s="3"/>
      <c r="L36" s="3"/>
      <c r="M36" s="3"/>
    </row>
    <row r="37" spans="1:13">
      <c r="A37" s="43"/>
      <c r="B37" s="3" t="s">
        <v>217</v>
      </c>
      <c r="C37" s="3" t="s">
        <v>218</v>
      </c>
      <c r="D37" s="3" t="s">
        <v>219</v>
      </c>
      <c r="E37" s="3">
        <v>183000</v>
      </c>
      <c r="F37" s="3">
        <v>22000</v>
      </c>
      <c r="G37" s="3">
        <v>161000</v>
      </c>
      <c r="H37" s="3">
        <v>55</v>
      </c>
      <c r="I37" s="3">
        <v>161000</v>
      </c>
      <c r="J37" s="3">
        <v>5</v>
      </c>
      <c r="K37" s="3">
        <v>5</v>
      </c>
      <c r="L37" s="3">
        <v>0</v>
      </c>
      <c r="M37" s="3">
        <v>0</v>
      </c>
    </row>
    <row r="38" spans="1:13">
      <c r="A38" s="43"/>
      <c r="B38" s="3" t="s">
        <v>217</v>
      </c>
      <c r="C38" s="3" t="s">
        <v>220</v>
      </c>
      <c r="D38" s="3" t="s">
        <v>221</v>
      </c>
      <c r="E38" s="8">
        <v>501800</v>
      </c>
      <c r="F38" s="8">
        <v>201800</v>
      </c>
      <c r="G38" s="8">
        <v>300000</v>
      </c>
      <c r="H38" s="8">
        <v>15</v>
      </c>
      <c r="I38" s="8">
        <v>0</v>
      </c>
      <c r="J38" s="3">
        <v>5</v>
      </c>
      <c r="K38" s="3">
        <v>5</v>
      </c>
      <c r="L38" s="3">
        <v>0</v>
      </c>
      <c r="M38" s="3">
        <v>0</v>
      </c>
    </row>
    <row r="39" spans="1:13">
      <c r="A39" s="43"/>
      <c r="B39" s="3" t="s">
        <v>217</v>
      </c>
      <c r="C39" s="3" t="s">
        <v>222</v>
      </c>
      <c r="D39" s="3" t="s">
        <v>223</v>
      </c>
      <c r="E39" s="3">
        <v>274000</v>
      </c>
      <c r="F39" s="3">
        <v>42000</v>
      </c>
      <c r="G39" s="3">
        <v>232000</v>
      </c>
      <c r="H39" s="3">
        <v>5</v>
      </c>
      <c r="I39" s="3">
        <v>0</v>
      </c>
      <c r="J39" s="3">
        <v>5</v>
      </c>
      <c r="K39" s="3">
        <v>5</v>
      </c>
      <c r="L39" s="3">
        <v>0</v>
      </c>
      <c r="M39" s="3">
        <v>0</v>
      </c>
    </row>
    <row r="40" spans="1:13">
      <c r="A40" s="43"/>
      <c r="B40" s="3" t="s">
        <v>217</v>
      </c>
      <c r="C40" s="3" t="s">
        <v>224</v>
      </c>
      <c r="D40" s="3" t="s">
        <v>225</v>
      </c>
      <c r="E40" s="3">
        <v>56000</v>
      </c>
      <c r="F40" s="3">
        <v>13000</v>
      </c>
      <c r="G40" s="3">
        <v>56000</v>
      </c>
      <c r="H40" s="3">
        <v>5</v>
      </c>
      <c r="I40" s="3">
        <v>0</v>
      </c>
      <c r="J40" s="3">
        <v>5</v>
      </c>
      <c r="K40" s="3">
        <v>5</v>
      </c>
      <c r="L40" s="3">
        <v>0</v>
      </c>
      <c r="M40" s="3">
        <v>0</v>
      </c>
    </row>
    <row r="41" spans="1:13">
      <c r="A41" s="43"/>
      <c r="B41" s="3"/>
      <c r="C41" s="3"/>
      <c r="D41" s="6" t="s">
        <v>226</v>
      </c>
      <c r="E41" s="4">
        <f>SUM(E37:E40)</f>
        <v>1014800</v>
      </c>
      <c r="F41" s="4">
        <f>SUM(F37:F40)</f>
        <v>278800</v>
      </c>
      <c r="G41" s="7">
        <f>SUM(G37:G40)</f>
        <v>749000</v>
      </c>
      <c r="H41" s="7"/>
      <c r="I41" s="7">
        <f>SUM(I37:I40)</f>
        <v>161000</v>
      </c>
      <c r="J41" s="3"/>
      <c r="K41" s="3"/>
      <c r="L41" s="3"/>
      <c r="M41" s="3"/>
    </row>
    <row r="42" spans="1:13">
      <c r="A42" s="43"/>
      <c r="B42" s="3"/>
      <c r="C42" s="3"/>
      <c r="D42" s="9" t="s">
        <v>227</v>
      </c>
      <c r="E42" s="10">
        <f>E9+E13+E18+E38</f>
        <v>1683324</v>
      </c>
      <c r="F42" s="10">
        <f>F9+F13+F18+F38</f>
        <v>686324</v>
      </c>
      <c r="G42" s="11">
        <f>G9+G13+G18+G38</f>
        <v>997000</v>
      </c>
      <c r="H42" s="11"/>
      <c r="I42" s="11">
        <f>I9+I13+I18+I38</f>
        <v>497000</v>
      </c>
      <c r="J42" s="3"/>
      <c r="K42" s="3"/>
      <c r="L42" s="3"/>
      <c r="M42" s="3"/>
    </row>
    <row r="43" spans="1:13">
      <c r="A43" s="43"/>
      <c r="B43" s="3"/>
      <c r="C43" s="3"/>
      <c r="D43" s="6" t="s">
        <v>228</v>
      </c>
      <c r="E43" s="12">
        <f>E44-E42</f>
        <v>4805736</v>
      </c>
      <c r="F43" s="12">
        <f>F44-F42</f>
        <v>585106</v>
      </c>
      <c r="G43" s="13">
        <f>G44-G42</f>
        <v>4226630</v>
      </c>
      <c r="H43" s="13"/>
      <c r="I43" s="13">
        <f>I44-I42</f>
        <v>2736000</v>
      </c>
      <c r="J43" s="3"/>
      <c r="K43" s="3"/>
      <c r="L43" s="3"/>
      <c r="M43" s="3"/>
    </row>
    <row r="44" spans="1:13">
      <c r="A44" s="43"/>
      <c r="B44" s="3"/>
      <c r="C44" s="3"/>
      <c r="D44" s="6" t="s">
        <v>229</v>
      </c>
      <c r="E44" s="12">
        <f>E41+E36+E33+E30+E26+E20+E16+E12+E7</f>
        <v>6489060</v>
      </c>
      <c r="F44" s="12">
        <f>F41+F36+F33+F30+F26+F20+F16+F12+F7</f>
        <v>1271430</v>
      </c>
      <c r="G44" s="13">
        <f>G41+G36+G33+G30+G26+G20+G16+G12+G7</f>
        <v>5223630</v>
      </c>
      <c r="H44" s="13"/>
      <c r="I44" s="13">
        <f>I41+I36+I33+I30+I26+I20+I16+I12+I7</f>
        <v>3233000</v>
      </c>
      <c r="J44" s="3"/>
      <c r="K44" s="3"/>
      <c r="L44" s="3"/>
      <c r="M44" s="3"/>
    </row>
    <row r="45" spans="1:13" ht="12.95" customHeight="1">
      <c r="A45" s="43" t="s">
        <v>230</v>
      </c>
      <c r="B45" s="3" t="s">
        <v>231</v>
      </c>
      <c r="C45" s="3" t="s">
        <v>232</v>
      </c>
      <c r="D45" s="3" t="s">
        <v>233</v>
      </c>
      <c r="E45" s="3">
        <v>170000</v>
      </c>
      <c r="F45" s="3">
        <v>18800</v>
      </c>
      <c r="G45" s="3">
        <v>151200</v>
      </c>
      <c r="H45" s="3">
        <v>65</v>
      </c>
      <c r="I45" s="3">
        <v>151000</v>
      </c>
      <c r="J45" s="3">
        <v>5</v>
      </c>
      <c r="K45" s="3">
        <v>5</v>
      </c>
      <c r="L45" s="3">
        <v>0</v>
      </c>
      <c r="M45" s="3">
        <v>0</v>
      </c>
    </row>
    <row r="46" spans="1:13">
      <c r="A46" s="43"/>
      <c r="B46" s="3" t="s">
        <v>231</v>
      </c>
      <c r="C46" s="3" t="s">
        <v>234</v>
      </c>
      <c r="D46" s="3" t="s">
        <v>235</v>
      </c>
      <c r="E46" s="3">
        <v>70000</v>
      </c>
      <c r="F46" s="3">
        <v>10000</v>
      </c>
      <c r="G46" s="3">
        <v>60000</v>
      </c>
      <c r="H46" s="3">
        <v>55</v>
      </c>
      <c r="I46" s="3">
        <v>60000</v>
      </c>
      <c r="J46" s="3">
        <v>5</v>
      </c>
      <c r="K46" s="3">
        <v>5</v>
      </c>
      <c r="L46" s="3">
        <v>0</v>
      </c>
      <c r="M46" s="3">
        <v>0</v>
      </c>
    </row>
    <row r="47" spans="1:13">
      <c r="A47" s="43"/>
      <c r="B47" s="3" t="s">
        <v>231</v>
      </c>
      <c r="C47" s="3" t="s">
        <v>236</v>
      </c>
      <c r="D47" s="3" t="s">
        <v>237</v>
      </c>
      <c r="E47" s="3">
        <v>80000</v>
      </c>
      <c r="F47" s="3">
        <v>40000</v>
      </c>
      <c r="G47" s="3">
        <v>15000</v>
      </c>
      <c r="H47" s="3">
        <v>55</v>
      </c>
      <c r="I47" s="3">
        <v>15000</v>
      </c>
      <c r="J47" s="3">
        <v>5</v>
      </c>
      <c r="K47" s="3">
        <v>5</v>
      </c>
      <c r="L47" s="3">
        <v>0</v>
      </c>
      <c r="M47" s="3">
        <v>0</v>
      </c>
    </row>
    <row r="48" spans="1:13">
      <c r="A48" s="43"/>
      <c r="B48" s="3" t="s">
        <v>231</v>
      </c>
      <c r="C48" s="3" t="s">
        <v>238</v>
      </c>
      <c r="D48" s="3" t="s">
        <v>239</v>
      </c>
      <c r="E48" s="3">
        <v>100000</v>
      </c>
      <c r="F48" s="3">
        <v>20000</v>
      </c>
      <c r="G48" s="3">
        <v>80000</v>
      </c>
      <c r="H48" s="3">
        <v>60</v>
      </c>
      <c r="I48" s="3">
        <v>80000</v>
      </c>
      <c r="J48" s="3">
        <v>5</v>
      </c>
      <c r="K48" s="3">
        <v>5</v>
      </c>
      <c r="L48" s="3">
        <v>0</v>
      </c>
      <c r="M48" s="3">
        <v>0</v>
      </c>
    </row>
    <row r="49" spans="1:13">
      <c r="A49" s="43"/>
      <c r="B49" s="3" t="s">
        <v>231</v>
      </c>
      <c r="C49" s="3" t="s">
        <v>240</v>
      </c>
      <c r="D49" s="3" t="s">
        <v>241</v>
      </c>
      <c r="E49" s="3">
        <v>139000</v>
      </c>
      <c r="F49" s="3">
        <v>59000</v>
      </c>
      <c r="G49" s="3">
        <v>80000</v>
      </c>
      <c r="H49" s="3">
        <v>60</v>
      </c>
      <c r="I49" s="3">
        <v>80000</v>
      </c>
      <c r="J49" s="3">
        <v>5</v>
      </c>
      <c r="K49" s="3">
        <v>5</v>
      </c>
      <c r="L49" s="3">
        <v>0</v>
      </c>
      <c r="M49" s="3">
        <v>0</v>
      </c>
    </row>
    <row r="50" spans="1:13">
      <c r="A50" s="43"/>
      <c r="B50" s="3" t="s">
        <v>231</v>
      </c>
      <c r="C50" s="3" t="s">
        <v>242</v>
      </c>
      <c r="D50" s="3" t="s">
        <v>243</v>
      </c>
      <c r="E50" s="3">
        <v>129000</v>
      </c>
      <c r="F50" s="3">
        <v>41000</v>
      </c>
      <c r="G50" s="3">
        <v>88000</v>
      </c>
      <c r="H50" s="3">
        <v>55</v>
      </c>
      <c r="I50" s="3">
        <v>88000</v>
      </c>
      <c r="J50" s="3">
        <v>5</v>
      </c>
      <c r="K50" s="3">
        <v>5</v>
      </c>
      <c r="L50" s="3">
        <v>0</v>
      </c>
      <c r="M50" s="3">
        <v>0</v>
      </c>
    </row>
    <row r="51" spans="1:13">
      <c r="A51" s="43"/>
      <c r="B51" s="3" t="s">
        <v>231</v>
      </c>
      <c r="C51" s="3" t="s">
        <v>244</v>
      </c>
      <c r="D51" s="3" t="s">
        <v>245</v>
      </c>
      <c r="E51" s="3">
        <v>64000</v>
      </c>
      <c r="F51" s="3">
        <v>4000</v>
      </c>
      <c r="G51" s="3">
        <v>50000</v>
      </c>
      <c r="H51" s="3">
        <v>45</v>
      </c>
      <c r="I51" s="3">
        <v>49000</v>
      </c>
      <c r="J51" s="3">
        <v>5</v>
      </c>
      <c r="K51" s="3">
        <v>5</v>
      </c>
      <c r="L51" s="3">
        <v>0</v>
      </c>
      <c r="M51" s="3">
        <v>0</v>
      </c>
    </row>
    <row r="52" spans="1:13">
      <c r="A52" s="43"/>
      <c r="B52" s="3" t="s">
        <v>231</v>
      </c>
      <c r="C52" s="3" t="s">
        <v>246</v>
      </c>
      <c r="D52" s="3" t="s">
        <v>247</v>
      </c>
      <c r="E52" s="3">
        <v>164300</v>
      </c>
      <c r="F52" s="3">
        <v>23000</v>
      </c>
      <c r="G52" s="3">
        <v>50000</v>
      </c>
      <c r="H52" s="3">
        <v>35</v>
      </c>
      <c r="I52" s="3">
        <v>0</v>
      </c>
      <c r="J52" s="3">
        <v>5</v>
      </c>
      <c r="K52" s="3">
        <v>5</v>
      </c>
      <c r="L52" s="3">
        <v>0</v>
      </c>
      <c r="M52" s="3">
        <v>0</v>
      </c>
    </row>
    <row r="53" spans="1:13">
      <c r="A53" s="43"/>
      <c r="B53" s="3" t="s">
        <v>231</v>
      </c>
      <c r="C53" s="3" t="s">
        <v>248</v>
      </c>
      <c r="D53" s="3" t="s">
        <v>249</v>
      </c>
      <c r="E53" s="3">
        <v>32000</v>
      </c>
      <c r="F53" s="3">
        <v>12000</v>
      </c>
      <c r="G53" s="3">
        <v>20000</v>
      </c>
      <c r="H53" s="3">
        <v>30</v>
      </c>
      <c r="I53" s="3">
        <v>0</v>
      </c>
      <c r="J53" s="3">
        <v>5</v>
      </c>
      <c r="K53" s="3">
        <v>5</v>
      </c>
      <c r="L53" s="3">
        <v>0</v>
      </c>
      <c r="M53" s="3">
        <v>0</v>
      </c>
    </row>
    <row r="54" spans="1:13">
      <c r="A54" s="43"/>
      <c r="B54" s="3"/>
      <c r="C54" s="3"/>
      <c r="D54" s="6" t="s">
        <v>250</v>
      </c>
      <c r="E54" s="4">
        <f>SUM(E45:E53)</f>
        <v>948300</v>
      </c>
      <c r="F54" s="4">
        <f>SUM(F45:F53)</f>
        <v>227800</v>
      </c>
      <c r="G54" s="7">
        <f>SUM(G45:G53)</f>
        <v>594200</v>
      </c>
      <c r="H54" s="7"/>
      <c r="I54" s="7">
        <f>SUM(I45:I53)</f>
        <v>523000</v>
      </c>
      <c r="J54" s="3"/>
      <c r="K54" s="3"/>
      <c r="L54" s="3"/>
      <c r="M54" s="3"/>
    </row>
    <row r="55" spans="1:13">
      <c r="A55" s="43"/>
      <c r="B55" s="3" t="s">
        <v>251</v>
      </c>
      <c r="C55" s="3" t="s">
        <v>252</v>
      </c>
      <c r="D55" s="3" t="s">
        <v>253</v>
      </c>
      <c r="E55" s="8">
        <v>750000</v>
      </c>
      <c r="F55" s="8">
        <v>400000</v>
      </c>
      <c r="G55" s="8">
        <v>300000</v>
      </c>
      <c r="H55" s="8">
        <v>60</v>
      </c>
      <c r="I55" s="8">
        <v>300000</v>
      </c>
      <c r="J55" s="3">
        <v>5</v>
      </c>
      <c r="K55" s="3">
        <v>5</v>
      </c>
      <c r="L55" s="3">
        <v>0</v>
      </c>
      <c r="M55" s="3">
        <v>0</v>
      </c>
    </row>
    <row r="56" spans="1:13">
      <c r="A56" s="43"/>
      <c r="B56" s="3" t="s">
        <v>251</v>
      </c>
      <c r="C56" s="3" t="s">
        <v>254</v>
      </c>
      <c r="D56" s="3" t="s">
        <v>255</v>
      </c>
      <c r="E56" s="3">
        <v>194000</v>
      </c>
      <c r="F56" s="3">
        <v>19400</v>
      </c>
      <c r="G56" s="3">
        <v>174600</v>
      </c>
      <c r="H56" s="3">
        <v>70</v>
      </c>
      <c r="I56" s="3">
        <v>174000</v>
      </c>
      <c r="J56" s="3">
        <v>5</v>
      </c>
      <c r="K56" s="3">
        <v>5</v>
      </c>
      <c r="L56" s="3">
        <v>0</v>
      </c>
      <c r="M56" s="3">
        <v>0</v>
      </c>
    </row>
    <row r="57" spans="1:13">
      <c r="A57" s="43"/>
      <c r="B57" s="3" t="s">
        <v>251</v>
      </c>
      <c r="C57" s="3" t="s">
        <v>256</v>
      </c>
      <c r="D57" s="3" t="s">
        <v>257</v>
      </c>
      <c r="E57" s="3">
        <v>294600</v>
      </c>
      <c r="F57" s="3">
        <v>31800</v>
      </c>
      <c r="G57" s="3">
        <v>262800</v>
      </c>
      <c r="H57" s="3">
        <v>60</v>
      </c>
      <c r="I57" s="3">
        <v>262000</v>
      </c>
      <c r="J57" s="3">
        <v>5</v>
      </c>
      <c r="K57" s="3">
        <v>5</v>
      </c>
      <c r="L57" s="3">
        <v>0</v>
      </c>
      <c r="M57" s="3">
        <v>0</v>
      </c>
    </row>
    <row r="58" spans="1:13">
      <c r="A58" s="43"/>
      <c r="B58" s="3" t="s">
        <v>251</v>
      </c>
      <c r="C58" s="3" t="s">
        <v>258</v>
      </c>
      <c r="D58" s="3" t="s">
        <v>259</v>
      </c>
      <c r="E58" s="3">
        <v>60000</v>
      </c>
      <c r="F58" s="3">
        <v>6000</v>
      </c>
      <c r="G58" s="3">
        <v>54000</v>
      </c>
      <c r="H58" s="3">
        <v>20</v>
      </c>
      <c r="I58" s="3">
        <v>0</v>
      </c>
      <c r="J58" s="3">
        <v>5</v>
      </c>
      <c r="K58" s="3">
        <v>5</v>
      </c>
      <c r="L58" s="3">
        <v>0</v>
      </c>
      <c r="M58" s="3">
        <v>0</v>
      </c>
    </row>
    <row r="59" spans="1:13">
      <c r="A59" s="43"/>
      <c r="B59" s="3"/>
      <c r="C59" s="3"/>
      <c r="D59" s="6" t="s">
        <v>260</v>
      </c>
      <c r="E59" s="4">
        <f>SUM(E55:E58)</f>
        <v>1298600</v>
      </c>
      <c r="F59" s="4">
        <f>SUM(F55:F58)</f>
        <v>457200</v>
      </c>
      <c r="G59" s="7">
        <f>SUM(G55:G58)</f>
        <v>791400</v>
      </c>
      <c r="H59" s="7"/>
      <c r="I59" s="7">
        <f>SUM(I55:I58)</f>
        <v>736000</v>
      </c>
      <c r="J59" s="3"/>
      <c r="K59" s="3"/>
      <c r="L59" s="3"/>
      <c r="M59" s="3"/>
    </row>
    <row r="60" spans="1:13">
      <c r="A60" s="43"/>
      <c r="B60" s="3" t="s">
        <v>261</v>
      </c>
      <c r="C60" s="3" t="s">
        <v>262</v>
      </c>
      <c r="D60" s="3" t="s">
        <v>263</v>
      </c>
      <c r="E60" s="3">
        <v>307600</v>
      </c>
      <c r="F60" s="3">
        <v>55000</v>
      </c>
      <c r="G60" s="3">
        <v>252600</v>
      </c>
      <c r="H60" s="3">
        <v>60</v>
      </c>
      <c r="I60" s="3">
        <v>252000</v>
      </c>
      <c r="J60" s="3">
        <v>5</v>
      </c>
      <c r="K60" s="3">
        <v>5</v>
      </c>
      <c r="L60" s="3">
        <v>0</v>
      </c>
      <c r="M60" s="3">
        <v>0</v>
      </c>
    </row>
    <row r="61" spans="1:13">
      <c r="A61" s="43"/>
      <c r="B61" s="3" t="s">
        <v>261</v>
      </c>
      <c r="C61" s="3" t="s">
        <v>264</v>
      </c>
      <c r="D61" s="3" t="s">
        <v>265</v>
      </c>
      <c r="E61" s="8">
        <v>180000</v>
      </c>
      <c r="F61" s="8">
        <v>20000</v>
      </c>
      <c r="G61" s="8">
        <v>160000</v>
      </c>
      <c r="H61" s="8">
        <v>55</v>
      </c>
      <c r="I61" s="8">
        <v>160000</v>
      </c>
      <c r="J61" s="3">
        <v>5</v>
      </c>
      <c r="K61" s="3">
        <v>5</v>
      </c>
      <c r="L61" s="3">
        <v>0</v>
      </c>
      <c r="M61" s="3">
        <v>0</v>
      </c>
    </row>
    <row r="62" spans="1:13">
      <c r="A62" s="43"/>
      <c r="B62" s="3" t="s">
        <v>261</v>
      </c>
      <c r="C62" s="3" t="s">
        <v>266</v>
      </c>
      <c r="D62" s="3" t="s">
        <v>267</v>
      </c>
      <c r="E62" s="3">
        <v>81000</v>
      </c>
      <c r="F62" s="3">
        <v>9000</v>
      </c>
      <c r="G62" s="3">
        <v>72000</v>
      </c>
      <c r="H62" s="3">
        <v>60</v>
      </c>
      <c r="I62" s="3">
        <v>72000</v>
      </c>
      <c r="J62" s="3">
        <v>5</v>
      </c>
      <c r="K62" s="3">
        <v>5</v>
      </c>
      <c r="L62" s="3">
        <v>0</v>
      </c>
      <c r="M62" s="3">
        <v>0</v>
      </c>
    </row>
    <row r="63" spans="1:13">
      <c r="A63" s="43"/>
      <c r="B63" s="3" t="s">
        <v>261</v>
      </c>
      <c r="C63" s="3" t="s">
        <v>268</v>
      </c>
      <c r="D63" s="3" t="s">
        <v>269</v>
      </c>
      <c r="E63" s="3">
        <v>58000</v>
      </c>
      <c r="F63" s="3">
        <v>10000</v>
      </c>
      <c r="G63" s="3">
        <v>48000</v>
      </c>
      <c r="H63" s="3">
        <v>25</v>
      </c>
      <c r="I63" s="3">
        <v>0</v>
      </c>
      <c r="J63" s="3">
        <v>5</v>
      </c>
      <c r="K63" s="3">
        <v>5</v>
      </c>
      <c r="L63" s="3">
        <v>0</v>
      </c>
      <c r="M63" s="3">
        <v>0</v>
      </c>
    </row>
    <row r="64" spans="1:13">
      <c r="A64" s="43"/>
      <c r="B64" s="3"/>
      <c r="C64" s="3"/>
      <c r="D64" s="6" t="s">
        <v>270</v>
      </c>
      <c r="E64" s="4">
        <f>SUM(E60:E63)</f>
        <v>626600</v>
      </c>
      <c r="F64" s="4">
        <f>SUM(F60:F63)</f>
        <v>94000</v>
      </c>
      <c r="G64" s="7">
        <f>SUM(G60:G63)</f>
        <v>532600</v>
      </c>
      <c r="H64" s="7"/>
      <c r="I64" s="7">
        <f>SUM(I60:I63)</f>
        <v>484000</v>
      </c>
      <c r="J64" s="3"/>
      <c r="K64" s="3"/>
      <c r="L64" s="3"/>
      <c r="M64" s="3"/>
    </row>
    <row r="65" spans="1:13">
      <c r="A65" s="43"/>
      <c r="B65" s="3" t="s">
        <v>271</v>
      </c>
      <c r="C65" s="3" t="s">
        <v>272</v>
      </c>
      <c r="D65" s="3" t="s">
        <v>273</v>
      </c>
      <c r="E65" s="8">
        <v>600000</v>
      </c>
      <c r="F65" s="8">
        <v>250000</v>
      </c>
      <c r="G65" s="8">
        <v>350000</v>
      </c>
      <c r="H65" s="8">
        <v>50</v>
      </c>
      <c r="I65" s="8">
        <v>350000</v>
      </c>
      <c r="J65" s="3">
        <v>5</v>
      </c>
      <c r="K65" s="3">
        <v>5</v>
      </c>
      <c r="L65" s="3">
        <v>0</v>
      </c>
      <c r="M65" s="3">
        <v>0</v>
      </c>
    </row>
    <row r="66" spans="1:13">
      <c r="A66" s="43"/>
      <c r="B66" s="3"/>
      <c r="C66" s="3"/>
      <c r="D66" s="6" t="s">
        <v>274</v>
      </c>
      <c r="E66" s="4">
        <f>SUM(E65)</f>
        <v>600000</v>
      </c>
      <c r="F66" s="4">
        <f>SUM(F65)</f>
        <v>250000</v>
      </c>
      <c r="G66" s="7">
        <f>SUM(G65)</f>
        <v>350000</v>
      </c>
      <c r="H66" s="7"/>
      <c r="I66" s="7">
        <f>SUM(I65)</f>
        <v>350000</v>
      </c>
      <c r="J66" s="3"/>
      <c r="K66" s="3"/>
      <c r="L66" s="3"/>
      <c r="M66" s="3"/>
    </row>
    <row r="67" spans="1:13">
      <c r="A67" s="43"/>
      <c r="B67" s="3" t="s">
        <v>275</v>
      </c>
      <c r="C67" s="3" t="s">
        <v>276</v>
      </c>
      <c r="D67" s="3" t="s">
        <v>277</v>
      </c>
      <c r="E67" s="8">
        <v>499762</v>
      </c>
      <c r="F67" s="8">
        <v>149762</v>
      </c>
      <c r="G67" s="8">
        <v>350000</v>
      </c>
      <c r="H67" s="8">
        <v>0</v>
      </c>
      <c r="I67" s="8">
        <v>0</v>
      </c>
      <c r="J67" s="3">
        <v>5</v>
      </c>
      <c r="K67" s="3">
        <v>5</v>
      </c>
      <c r="L67" s="3">
        <v>0</v>
      </c>
      <c r="M67" s="3">
        <v>0</v>
      </c>
    </row>
    <row r="68" spans="1:13">
      <c r="A68" s="43"/>
      <c r="B68" s="3"/>
      <c r="C68" s="3"/>
      <c r="D68" s="6" t="s">
        <v>278</v>
      </c>
      <c r="E68" s="4">
        <f>SUM(E67)</f>
        <v>499762</v>
      </c>
      <c r="F68" s="4">
        <f>SUM(F67)</f>
        <v>149762</v>
      </c>
      <c r="G68" s="7">
        <f>SUM(G67)</f>
        <v>350000</v>
      </c>
      <c r="H68" s="7"/>
      <c r="I68" s="7">
        <f>SUM(I67)</f>
        <v>0</v>
      </c>
      <c r="J68" s="3"/>
      <c r="K68" s="3"/>
      <c r="L68" s="3"/>
      <c r="M68" s="3"/>
    </row>
    <row r="69" spans="1:13">
      <c r="A69" s="43"/>
      <c r="B69" s="3" t="s">
        <v>279</v>
      </c>
      <c r="C69" s="3" t="s">
        <v>280</v>
      </c>
      <c r="D69" s="3" t="s">
        <v>281</v>
      </c>
      <c r="E69" s="8">
        <v>1000000</v>
      </c>
      <c r="F69" s="8">
        <v>700000</v>
      </c>
      <c r="G69" s="8">
        <v>300000</v>
      </c>
      <c r="H69" s="8">
        <v>45</v>
      </c>
      <c r="I69" s="8">
        <v>300000</v>
      </c>
      <c r="J69" s="3">
        <v>5</v>
      </c>
      <c r="K69" s="3">
        <v>5</v>
      </c>
      <c r="L69" s="3">
        <v>0</v>
      </c>
      <c r="M69" s="3">
        <v>0</v>
      </c>
    </row>
    <row r="70" spans="1:13">
      <c r="A70" s="43"/>
      <c r="B70" s="3"/>
      <c r="C70" s="3"/>
      <c r="D70" s="6" t="s">
        <v>282</v>
      </c>
      <c r="E70" s="4">
        <f>SUM(E69)</f>
        <v>1000000</v>
      </c>
      <c r="F70" s="4">
        <f>SUM(F69)</f>
        <v>700000</v>
      </c>
      <c r="G70" s="7">
        <f>SUM(G69)</f>
        <v>300000</v>
      </c>
      <c r="H70" s="7"/>
      <c r="I70" s="7">
        <f>SUM(I69)</f>
        <v>300000</v>
      </c>
      <c r="J70" s="3"/>
      <c r="K70" s="3"/>
      <c r="L70" s="3"/>
      <c r="M70" s="3"/>
    </row>
    <row r="71" spans="1:13">
      <c r="A71" s="43"/>
      <c r="B71" s="3" t="s">
        <v>283</v>
      </c>
      <c r="C71" s="3" t="s">
        <v>284</v>
      </c>
      <c r="D71" s="3" t="s">
        <v>285</v>
      </c>
      <c r="E71" s="3">
        <v>250000</v>
      </c>
      <c r="F71" s="3">
        <v>25000</v>
      </c>
      <c r="G71" s="3">
        <v>225000</v>
      </c>
      <c r="H71" s="3">
        <v>60</v>
      </c>
      <c r="I71" s="3">
        <v>225000</v>
      </c>
      <c r="J71" s="3">
        <v>5</v>
      </c>
      <c r="K71" s="3">
        <v>5</v>
      </c>
      <c r="L71" s="3">
        <v>0</v>
      </c>
      <c r="M71" s="3">
        <v>0</v>
      </c>
    </row>
    <row r="72" spans="1:13">
      <c r="A72" s="43"/>
      <c r="B72" s="3" t="s">
        <v>283</v>
      </c>
      <c r="C72" s="3" t="s">
        <v>286</v>
      </c>
      <c r="D72" s="3" t="s">
        <v>287</v>
      </c>
      <c r="E72" s="3">
        <v>63000</v>
      </c>
      <c r="F72" s="3">
        <v>17000</v>
      </c>
      <c r="G72" s="3">
        <v>46000</v>
      </c>
      <c r="H72" s="3">
        <v>30</v>
      </c>
      <c r="I72" s="3">
        <v>0</v>
      </c>
      <c r="J72" s="3">
        <v>5</v>
      </c>
      <c r="K72" s="3">
        <v>5</v>
      </c>
      <c r="L72" s="3">
        <v>0</v>
      </c>
      <c r="M72" s="3">
        <v>0</v>
      </c>
    </row>
    <row r="73" spans="1:13">
      <c r="A73" s="43"/>
      <c r="B73" s="3" t="s">
        <v>283</v>
      </c>
      <c r="C73" s="3" t="s">
        <v>288</v>
      </c>
      <c r="D73" s="3" t="s">
        <v>289</v>
      </c>
      <c r="E73" s="3">
        <v>264000</v>
      </c>
      <c r="F73" s="3">
        <v>69000</v>
      </c>
      <c r="G73" s="3">
        <v>195000</v>
      </c>
      <c r="H73" s="3">
        <v>45</v>
      </c>
      <c r="I73" s="3">
        <v>195000</v>
      </c>
      <c r="J73" s="3">
        <v>5</v>
      </c>
      <c r="K73" s="3">
        <v>5</v>
      </c>
      <c r="L73" s="3">
        <v>0</v>
      </c>
      <c r="M73" s="3">
        <v>0</v>
      </c>
    </row>
    <row r="74" spans="1:13">
      <c r="A74" s="43"/>
      <c r="B74" s="3"/>
      <c r="C74" s="3"/>
      <c r="D74" s="6" t="s">
        <v>290</v>
      </c>
      <c r="E74" s="4">
        <f>SUM(E71:E73)</f>
        <v>577000</v>
      </c>
      <c r="F74" s="4">
        <f>SUM(F71:F73)</f>
        <v>111000</v>
      </c>
      <c r="G74" s="7">
        <f>SUM(G71:G73)</f>
        <v>466000</v>
      </c>
      <c r="H74" s="7"/>
      <c r="I74" s="7">
        <f>SUM(I71:I73)</f>
        <v>420000</v>
      </c>
      <c r="J74" s="3"/>
      <c r="K74" s="3"/>
      <c r="L74" s="3"/>
      <c r="M74" s="3"/>
    </row>
    <row r="75" spans="1:13">
      <c r="A75" s="43"/>
      <c r="B75" s="3"/>
      <c r="C75" s="3"/>
      <c r="D75" s="9" t="s">
        <v>227</v>
      </c>
      <c r="E75" s="10">
        <f>E69+E67+E65+E61+E55</f>
        <v>3029762</v>
      </c>
      <c r="F75" s="10">
        <f>F69+F67+F65+F61+F55</f>
        <v>1519762</v>
      </c>
      <c r="G75" s="11">
        <f>G69+G67+G65+G61+G55</f>
        <v>1460000</v>
      </c>
      <c r="H75" s="11"/>
      <c r="I75" s="11">
        <f>I69+I67+I65+I61+I55</f>
        <v>1110000</v>
      </c>
      <c r="J75" s="3"/>
      <c r="K75" s="3"/>
      <c r="L75" s="3"/>
      <c r="M75" s="3"/>
    </row>
    <row r="76" spans="1:13">
      <c r="A76" s="43"/>
      <c r="B76" s="3"/>
      <c r="C76" s="3"/>
      <c r="D76" s="6" t="s">
        <v>228</v>
      </c>
      <c r="E76" s="14">
        <f>E77-E75</f>
        <v>2520500</v>
      </c>
      <c r="F76" s="14">
        <f>F77-F75</f>
        <v>470000</v>
      </c>
      <c r="G76" s="15">
        <f>G77-G75</f>
        <v>1924200</v>
      </c>
      <c r="H76" s="15"/>
      <c r="I76" s="15">
        <f>I77-I75</f>
        <v>1703000</v>
      </c>
      <c r="J76" s="3"/>
      <c r="K76" s="3"/>
      <c r="L76" s="3"/>
      <c r="M76" s="3"/>
    </row>
    <row r="77" spans="1:13">
      <c r="A77" s="43"/>
      <c r="B77" s="3"/>
      <c r="C77" s="3"/>
      <c r="D77" s="6" t="s">
        <v>291</v>
      </c>
      <c r="E77" s="12">
        <f>E74+E70+E68+E66+E64+E59+E54</f>
        <v>5550262</v>
      </c>
      <c r="F77" s="12">
        <f>F74+F70+F68+F66+F64+F59+F54</f>
        <v>1989762</v>
      </c>
      <c r="G77" s="13">
        <f>G74+G70+G68+G66+G64+G59+G54</f>
        <v>3384200</v>
      </c>
      <c r="H77" s="13"/>
      <c r="I77" s="13">
        <f>I74+I70+I68+I66+I64+I59+I54</f>
        <v>2813000</v>
      </c>
      <c r="J77" s="3"/>
      <c r="K77" s="3"/>
      <c r="L77" s="3"/>
      <c r="M77" s="3"/>
    </row>
    <row r="78" spans="1:13" ht="12.95" customHeight="1">
      <c r="A78" s="43" t="s">
        <v>292</v>
      </c>
      <c r="B78" s="3" t="s">
        <v>292</v>
      </c>
      <c r="C78" s="3" t="s">
        <v>293</v>
      </c>
      <c r="D78" s="3" t="s">
        <v>294</v>
      </c>
      <c r="E78" s="3">
        <v>726900</v>
      </c>
      <c r="F78" s="3">
        <v>72690</v>
      </c>
      <c r="G78" s="3">
        <v>654210</v>
      </c>
      <c r="H78" s="3">
        <v>40</v>
      </c>
      <c r="I78" s="3">
        <v>318000</v>
      </c>
      <c r="J78" s="3">
        <v>5</v>
      </c>
      <c r="K78" s="3">
        <v>5</v>
      </c>
      <c r="L78" s="3">
        <v>0</v>
      </c>
      <c r="M78" s="3">
        <v>0</v>
      </c>
    </row>
    <row r="79" spans="1:13">
      <c r="A79" s="43"/>
      <c r="B79" s="3"/>
      <c r="C79" s="3"/>
      <c r="D79" s="16" t="s">
        <v>295</v>
      </c>
      <c r="E79" s="17">
        <f>SUM(E78)</f>
        <v>726900</v>
      </c>
      <c r="F79" s="17">
        <f>SUM(F78)</f>
        <v>72690</v>
      </c>
      <c r="G79" s="18">
        <f>SUM(G78)</f>
        <v>654210</v>
      </c>
      <c r="H79" s="18"/>
      <c r="I79" s="18">
        <f>SUM(I78)</f>
        <v>318000</v>
      </c>
      <c r="J79" s="3"/>
      <c r="K79" s="3"/>
      <c r="L79" s="3"/>
      <c r="M79" s="3"/>
    </row>
    <row r="80" spans="1:13">
      <c r="A80" s="43"/>
      <c r="B80" s="3" t="s">
        <v>296</v>
      </c>
      <c r="C80" s="3" t="s">
        <v>297</v>
      </c>
      <c r="D80" s="3" t="s">
        <v>298</v>
      </c>
      <c r="E80" s="8">
        <v>350000</v>
      </c>
      <c r="F80" s="8">
        <v>43750</v>
      </c>
      <c r="G80" s="8">
        <v>306250</v>
      </c>
      <c r="H80" s="8">
        <v>50</v>
      </c>
      <c r="I80" s="8">
        <v>306000</v>
      </c>
      <c r="J80" s="3">
        <v>5</v>
      </c>
      <c r="K80" s="3">
        <v>5</v>
      </c>
      <c r="L80" s="3">
        <v>0</v>
      </c>
      <c r="M80" s="3">
        <v>0</v>
      </c>
    </row>
    <row r="81" spans="1:13">
      <c r="A81" s="43"/>
      <c r="B81" s="3"/>
      <c r="C81" s="3"/>
      <c r="D81" s="6" t="s">
        <v>299</v>
      </c>
      <c r="E81" s="4">
        <f>SUM(E80)</f>
        <v>350000</v>
      </c>
      <c r="F81" s="4">
        <f>SUM(F80)</f>
        <v>43750</v>
      </c>
      <c r="G81" s="7">
        <f>SUM(G80)</f>
        <v>306250</v>
      </c>
      <c r="H81" s="7"/>
      <c r="I81" s="7">
        <f>SUM(I80)</f>
        <v>306000</v>
      </c>
      <c r="J81" s="3"/>
      <c r="K81" s="3"/>
      <c r="L81" s="3"/>
      <c r="M81" s="3"/>
    </row>
    <row r="82" spans="1:13">
      <c r="A82" s="43"/>
      <c r="B82" s="3" t="s">
        <v>300</v>
      </c>
      <c r="C82" s="3" t="s">
        <v>301</v>
      </c>
      <c r="D82" s="3" t="s">
        <v>302</v>
      </c>
      <c r="E82" s="3">
        <v>20000</v>
      </c>
      <c r="F82" s="3">
        <v>2000</v>
      </c>
      <c r="G82" s="3">
        <v>18000</v>
      </c>
      <c r="H82" s="3">
        <v>15</v>
      </c>
      <c r="I82" s="3">
        <v>0</v>
      </c>
      <c r="J82" s="3">
        <v>5</v>
      </c>
      <c r="K82" s="3">
        <v>5</v>
      </c>
      <c r="L82" s="3">
        <v>0</v>
      </c>
      <c r="M82" s="3">
        <v>0</v>
      </c>
    </row>
    <row r="83" spans="1:13">
      <c r="A83" s="43"/>
      <c r="B83" s="3"/>
      <c r="C83" s="3"/>
      <c r="D83" s="6" t="s">
        <v>303</v>
      </c>
      <c r="E83" s="4">
        <f>SUM(E82)</f>
        <v>20000</v>
      </c>
      <c r="F83" s="4">
        <f>SUM(F82)</f>
        <v>2000</v>
      </c>
      <c r="G83" s="7">
        <f>SUM(G82)</f>
        <v>18000</v>
      </c>
      <c r="H83" s="7"/>
      <c r="I83" s="7">
        <f>SUM(I82)</f>
        <v>0</v>
      </c>
      <c r="J83" s="3"/>
      <c r="K83" s="3"/>
      <c r="L83" s="3"/>
      <c r="M83" s="3"/>
    </row>
    <row r="84" spans="1:13">
      <c r="A84" s="43"/>
      <c r="B84" s="3" t="s">
        <v>304</v>
      </c>
      <c r="C84" s="3" t="s">
        <v>305</v>
      </c>
      <c r="D84" s="3" t="s">
        <v>306</v>
      </c>
      <c r="E84" s="3">
        <v>300000</v>
      </c>
      <c r="F84" s="3">
        <v>48000</v>
      </c>
      <c r="G84" s="3">
        <v>252000</v>
      </c>
      <c r="H84" s="3">
        <v>55</v>
      </c>
      <c r="I84" s="3">
        <v>252000</v>
      </c>
      <c r="J84" s="3">
        <v>5</v>
      </c>
      <c r="K84" s="3">
        <v>5</v>
      </c>
      <c r="L84" s="3">
        <v>0</v>
      </c>
      <c r="M84" s="3">
        <v>0</v>
      </c>
    </row>
    <row r="85" spans="1:13">
      <c r="A85" s="43"/>
      <c r="B85" s="3" t="s">
        <v>304</v>
      </c>
      <c r="C85" s="3" t="s">
        <v>307</v>
      </c>
      <c r="D85" s="3" t="s">
        <v>308</v>
      </c>
      <c r="E85" s="3">
        <v>370000</v>
      </c>
      <c r="F85" s="3">
        <v>96000</v>
      </c>
      <c r="G85" s="3">
        <v>274000</v>
      </c>
      <c r="H85" s="3">
        <v>75</v>
      </c>
      <c r="I85" s="3">
        <v>273000</v>
      </c>
      <c r="J85" s="3">
        <v>5</v>
      </c>
      <c r="K85" s="3">
        <v>5</v>
      </c>
      <c r="L85" s="3">
        <v>0</v>
      </c>
      <c r="M85" s="3">
        <v>0</v>
      </c>
    </row>
    <row r="86" spans="1:13">
      <c r="A86" s="43"/>
      <c r="B86" s="3" t="s">
        <v>304</v>
      </c>
      <c r="C86" s="3" t="s">
        <v>309</v>
      </c>
      <c r="D86" s="3" t="s">
        <v>310</v>
      </c>
      <c r="E86" s="3">
        <v>80000</v>
      </c>
      <c r="F86" s="3">
        <v>8000</v>
      </c>
      <c r="G86" s="3">
        <v>72000</v>
      </c>
      <c r="H86" s="3">
        <v>35</v>
      </c>
      <c r="I86" s="3">
        <v>0</v>
      </c>
      <c r="J86" s="3">
        <v>5</v>
      </c>
      <c r="K86" s="3">
        <v>5</v>
      </c>
      <c r="L86" s="3">
        <v>0</v>
      </c>
      <c r="M86" s="3">
        <v>0</v>
      </c>
    </row>
    <row r="87" spans="1:13">
      <c r="A87" s="43"/>
      <c r="B87" s="3"/>
      <c r="C87" s="3"/>
      <c r="D87" s="6" t="s">
        <v>311</v>
      </c>
      <c r="E87" s="4">
        <f>SUM(E84:E86)</f>
        <v>750000</v>
      </c>
      <c r="F87" s="4">
        <f>SUM(F84:F86)</f>
        <v>152000</v>
      </c>
      <c r="G87" s="7">
        <f>SUM(G84:G86)</f>
        <v>598000</v>
      </c>
      <c r="H87" s="7"/>
      <c r="I87" s="7">
        <f>SUM(I84:I86)</f>
        <v>525000</v>
      </c>
      <c r="J87" s="3"/>
      <c r="K87" s="3"/>
      <c r="L87" s="3"/>
      <c r="M87" s="3"/>
    </row>
    <row r="88" spans="1:13">
      <c r="A88" s="43"/>
      <c r="B88" s="3" t="s">
        <v>312</v>
      </c>
      <c r="C88" s="3" t="s">
        <v>313</v>
      </c>
      <c r="D88" s="3" t="s">
        <v>314</v>
      </c>
      <c r="E88" s="8">
        <v>391375</v>
      </c>
      <c r="F88" s="8">
        <v>43051</v>
      </c>
      <c r="G88" s="8">
        <v>348324</v>
      </c>
      <c r="H88" s="8">
        <v>40</v>
      </c>
      <c r="I88" s="8">
        <v>348000</v>
      </c>
      <c r="J88" s="3">
        <v>5</v>
      </c>
      <c r="K88" s="3">
        <v>5</v>
      </c>
      <c r="L88" s="3">
        <v>0</v>
      </c>
      <c r="M88" s="3">
        <v>0</v>
      </c>
    </row>
    <row r="89" spans="1:13">
      <c r="A89" s="43"/>
      <c r="B89" s="3" t="s">
        <v>312</v>
      </c>
      <c r="C89" s="3" t="s">
        <v>315</v>
      </c>
      <c r="D89" s="3" t="s">
        <v>316</v>
      </c>
      <c r="E89" s="8">
        <v>453006</v>
      </c>
      <c r="F89" s="8">
        <v>154023</v>
      </c>
      <c r="G89" s="8">
        <v>298983</v>
      </c>
      <c r="H89" s="8">
        <v>20</v>
      </c>
      <c r="I89" s="8">
        <v>0</v>
      </c>
      <c r="J89" s="3">
        <v>5</v>
      </c>
      <c r="K89" s="3">
        <v>5</v>
      </c>
      <c r="L89" s="3">
        <v>0</v>
      </c>
      <c r="M89" s="3">
        <v>0</v>
      </c>
    </row>
    <row r="90" spans="1:13">
      <c r="A90" s="43"/>
      <c r="B90" s="3"/>
      <c r="C90" s="3"/>
      <c r="D90" s="6" t="s">
        <v>317</v>
      </c>
      <c r="E90" s="4">
        <f>SUM(E88:E89)</f>
        <v>844381</v>
      </c>
      <c r="F90" s="4">
        <f>SUM(F88:F89)</f>
        <v>197074</v>
      </c>
      <c r="G90" s="7">
        <f>SUM(G88:G89)</f>
        <v>647307</v>
      </c>
      <c r="H90" s="7"/>
      <c r="I90" s="7">
        <f>SUM(I88:I89)</f>
        <v>348000</v>
      </c>
      <c r="J90" s="3"/>
      <c r="K90" s="3"/>
      <c r="L90" s="3"/>
      <c r="M90" s="3"/>
    </row>
    <row r="91" spans="1:13">
      <c r="A91" s="43"/>
      <c r="B91" s="3" t="s">
        <v>318</v>
      </c>
      <c r="C91" s="3" t="s">
        <v>319</v>
      </c>
      <c r="D91" s="3" t="s">
        <v>320</v>
      </c>
      <c r="E91" s="8">
        <v>1149500</v>
      </c>
      <c r="F91" s="8">
        <v>172425</v>
      </c>
      <c r="G91" s="8">
        <v>977075</v>
      </c>
      <c r="H91" s="8">
        <v>20</v>
      </c>
      <c r="I91" s="8">
        <v>0</v>
      </c>
      <c r="J91" s="3">
        <v>5</v>
      </c>
      <c r="K91" s="3">
        <v>5</v>
      </c>
      <c r="L91" s="3">
        <v>0</v>
      </c>
      <c r="M91" s="3">
        <v>0</v>
      </c>
    </row>
    <row r="92" spans="1:13">
      <c r="A92" s="43"/>
      <c r="B92" s="3" t="s">
        <v>318</v>
      </c>
      <c r="C92" s="3" t="s">
        <v>321</v>
      </c>
      <c r="D92" s="3" t="s">
        <v>322</v>
      </c>
      <c r="E92" s="8">
        <v>335170</v>
      </c>
      <c r="F92" s="8">
        <v>50276</v>
      </c>
      <c r="G92" s="8">
        <v>284895</v>
      </c>
      <c r="H92" s="8">
        <v>5</v>
      </c>
      <c r="I92" s="8">
        <v>0</v>
      </c>
      <c r="J92" s="3">
        <v>5</v>
      </c>
      <c r="K92" s="3">
        <v>5</v>
      </c>
      <c r="L92" s="3">
        <v>0</v>
      </c>
      <c r="M92" s="3">
        <v>0</v>
      </c>
    </row>
    <row r="93" spans="1:13">
      <c r="A93" s="43"/>
      <c r="B93" s="3"/>
      <c r="C93" s="3"/>
      <c r="D93" s="6" t="s">
        <v>323</v>
      </c>
      <c r="E93" s="4">
        <f>SUM(E91:E92)</f>
        <v>1484670</v>
      </c>
      <c r="F93" s="4">
        <f>SUM(F91:F92)</f>
        <v>222701</v>
      </c>
      <c r="G93" s="7">
        <f>SUM(G91:G92)</f>
        <v>1261970</v>
      </c>
      <c r="H93" s="7"/>
      <c r="I93" s="7">
        <f>SUM(I91:I92)</f>
        <v>0</v>
      </c>
      <c r="J93" s="3"/>
      <c r="K93" s="3"/>
      <c r="L93" s="3"/>
      <c r="M93" s="3"/>
    </row>
    <row r="94" spans="1:13">
      <c r="A94" s="43"/>
      <c r="B94" s="3" t="s">
        <v>324</v>
      </c>
      <c r="C94" s="3" t="s">
        <v>325</v>
      </c>
      <c r="D94" s="3" t="s">
        <v>326</v>
      </c>
      <c r="E94" s="8">
        <v>290600</v>
      </c>
      <c r="F94" s="8">
        <v>32600</v>
      </c>
      <c r="G94" s="8">
        <v>258000</v>
      </c>
      <c r="H94" s="8">
        <v>35</v>
      </c>
      <c r="I94" s="8">
        <v>0</v>
      </c>
      <c r="J94" s="3">
        <v>5</v>
      </c>
      <c r="K94" s="3">
        <v>5</v>
      </c>
      <c r="L94" s="3">
        <v>0</v>
      </c>
      <c r="M94" s="3">
        <v>0</v>
      </c>
    </row>
    <row r="95" spans="1:13">
      <c r="A95" s="43"/>
      <c r="B95" s="3" t="s">
        <v>324</v>
      </c>
      <c r="C95" s="3" t="s">
        <v>327</v>
      </c>
      <c r="D95" s="3" t="s">
        <v>328</v>
      </c>
      <c r="E95" s="3">
        <v>41200</v>
      </c>
      <c r="F95" s="3">
        <v>5200</v>
      </c>
      <c r="G95" s="3">
        <v>36000</v>
      </c>
      <c r="H95" s="3">
        <v>45</v>
      </c>
      <c r="I95" s="3">
        <v>36000</v>
      </c>
      <c r="J95" s="3">
        <v>5</v>
      </c>
      <c r="K95" s="3">
        <v>5</v>
      </c>
      <c r="L95" s="3">
        <v>0</v>
      </c>
      <c r="M95" s="3">
        <v>0</v>
      </c>
    </row>
    <row r="96" spans="1:13">
      <c r="A96" s="43"/>
      <c r="B96" s="3" t="s">
        <v>324</v>
      </c>
      <c r="C96" s="3" t="s">
        <v>329</v>
      </c>
      <c r="D96" s="3" t="s">
        <v>330</v>
      </c>
      <c r="E96" s="3">
        <v>48388</v>
      </c>
      <c r="F96" s="3">
        <v>4838</v>
      </c>
      <c r="G96" s="3">
        <v>43550</v>
      </c>
      <c r="H96" s="3">
        <v>20</v>
      </c>
      <c r="I96" s="3">
        <v>0</v>
      </c>
      <c r="J96" s="3">
        <v>5</v>
      </c>
      <c r="K96" s="3">
        <v>5</v>
      </c>
      <c r="L96" s="3">
        <v>0</v>
      </c>
      <c r="M96" s="3">
        <v>0</v>
      </c>
    </row>
    <row r="97" spans="1:13">
      <c r="A97" s="43"/>
      <c r="B97" s="3"/>
      <c r="C97" s="3"/>
      <c r="D97" s="6" t="s">
        <v>331</v>
      </c>
      <c r="E97" s="4">
        <f>SUM(E94:E96)</f>
        <v>380188</v>
      </c>
      <c r="F97" s="4">
        <f>SUM(F94:F96)</f>
        <v>42638</v>
      </c>
      <c r="G97" s="7">
        <f>SUM(G94:G96)</f>
        <v>337550</v>
      </c>
      <c r="H97" s="7"/>
      <c r="I97" s="7">
        <f>SUM(I94:I96)</f>
        <v>36000</v>
      </c>
      <c r="J97" s="3"/>
      <c r="K97" s="3"/>
      <c r="L97" s="3"/>
      <c r="M97" s="3"/>
    </row>
    <row r="98" spans="1:13">
      <c r="A98" s="43"/>
      <c r="B98" s="3" t="s">
        <v>332</v>
      </c>
      <c r="C98" s="3" t="s">
        <v>333</v>
      </c>
      <c r="D98" s="3" t="s">
        <v>334</v>
      </c>
      <c r="E98" s="8">
        <v>411439</v>
      </c>
      <c r="F98" s="8">
        <v>172939</v>
      </c>
      <c r="G98" s="8">
        <v>238500</v>
      </c>
      <c r="H98" s="8">
        <v>45</v>
      </c>
      <c r="I98" s="8">
        <v>238000</v>
      </c>
      <c r="J98" s="3">
        <v>5</v>
      </c>
      <c r="K98" s="3">
        <v>5</v>
      </c>
      <c r="L98" s="3">
        <v>0</v>
      </c>
      <c r="M98" s="3">
        <v>0</v>
      </c>
    </row>
    <row r="99" spans="1:13">
      <c r="A99" s="43"/>
      <c r="B99" s="3" t="s">
        <v>332</v>
      </c>
      <c r="C99" s="3" t="s">
        <v>335</v>
      </c>
      <c r="D99" s="3" t="s">
        <v>336</v>
      </c>
      <c r="E99" s="3">
        <v>357000</v>
      </c>
      <c r="F99" s="3">
        <v>39270</v>
      </c>
      <c r="G99" s="3">
        <v>317730</v>
      </c>
      <c r="H99" s="3">
        <v>45</v>
      </c>
      <c r="I99" s="3">
        <v>294000</v>
      </c>
      <c r="J99" s="3">
        <v>5</v>
      </c>
      <c r="K99" s="3">
        <v>5</v>
      </c>
      <c r="L99" s="3">
        <v>0</v>
      </c>
      <c r="M99" s="3">
        <v>0</v>
      </c>
    </row>
    <row r="100" spans="1:13">
      <c r="A100" s="43"/>
      <c r="B100" s="3"/>
      <c r="C100" s="3"/>
      <c r="D100" s="6" t="s">
        <v>337</v>
      </c>
      <c r="E100" s="4">
        <f>SUM(E98:E99)</f>
        <v>768439</v>
      </c>
      <c r="F100" s="4">
        <f>SUM(F98:F99)</f>
        <v>212209</v>
      </c>
      <c r="G100" s="7">
        <f>SUM(G98:G99)</f>
        <v>556230</v>
      </c>
      <c r="H100" s="7"/>
      <c r="I100" s="7">
        <f>SUM(I98:I99)</f>
        <v>532000</v>
      </c>
      <c r="J100" s="3"/>
      <c r="K100" s="3"/>
      <c r="L100" s="3"/>
      <c r="M100" s="3"/>
    </row>
    <row r="101" spans="1:13">
      <c r="A101" s="43"/>
      <c r="B101" s="3" t="s">
        <v>338</v>
      </c>
      <c r="C101" s="3" t="s">
        <v>339</v>
      </c>
      <c r="D101" s="3" t="s">
        <v>340</v>
      </c>
      <c r="E101" s="3">
        <v>230000</v>
      </c>
      <c r="F101" s="3">
        <v>27200</v>
      </c>
      <c r="G101" s="3">
        <v>202800</v>
      </c>
      <c r="H101" s="3">
        <v>25</v>
      </c>
      <c r="I101" s="3">
        <v>0</v>
      </c>
      <c r="J101" s="3">
        <v>5</v>
      </c>
      <c r="K101" s="3">
        <v>5</v>
      </c>
      <c r="L101" s="3">
        <v>0</v>
      </c>
      <c r="M101" s="3">
        <v>0</v>
      </c>
    </row>
    <row r="102" spans="1:13">
      <c r="A102" s="43"/>
      <c r="B102" s="3"/>
      <c r="C102" s="3"/>
      <c r="D102" s="6" t="s">
        <v>341</v>
      </c>
      <c r="E102" s="4">
        <f>SUM(E101)</f>
        <v>230000</v>
      </c>
      <c r="F102" s="4">
        <f>SUM(F101)</f>
        <v>27200</v>
      </c>
      <c r="G102" s="7">
        <f>SUM(G101)</f>
        <v>202800</v>
      </c>
      <c r="H102" s="7"/>
      <c r="I102" s="7">
        <f>SUM(I101)</f>
        <v>0</v>
      </c>
      <c r="J102" s="3"/>
      <c r="K102" s="3"/>
      <c r="L102" s="3"/>
      <c r="M102" s="3"/>
    </row>
    <row r="103" spans="1:13">
      <c r="A103" s="43"/>
      <c r="B103" s="3" t="s">
        <v>342</v>
      </c>
      <c r="C103" s="3" t="s">
        <v>343</v>
      </c>
      <c r="D103" s="3" t="s">
        <v>344</v>
      </c>
      <c r="E103" s="3">
        <v>542000</v>
      </c>
      <c r="F103" s="3">
        <v>64300</v>
      </c>
      <c r="G103" s="3">
        <v>477700</v>
      </c>
      <c r="H103" s="3">
        <v>45</v>
      </c>
      <c r="I103" s="3">
        <v>447000</v>
      </c>
      <c r="J103" s="3">
        <v>5</v>
      </c>
      <c r="K103" s="3">
        <v>5</v>
      </c>
      <c r="L103" s="3">
        <v>0</v>
      </c>
      <c r="M103" s="3">
        <v>0</v>
      </c>
    </row>
    <row r="104" spans="1:13">
      <c r="A104" s="43"/>
      <c r="B104" s="3" t="s">
        <v>342</v>
      </c>
      <c r="C104" s="3" t="s">
        <v>345</v>
      </c>
      <c r="D104" s="3" t="s">
        <v>346</v>
      </c>
      <c r="E104" s="3">
        <v>250000</v>
      </c>
      <c r="F104" s="3">
        <v>30000</v>
      </c>
      <c r="G104" s="3">
        <v>220000</v>
      </c>
      <c r="H104" s="3">
        <v>35</v>
      </c>
      <c r="I104" s="3">
        <v>0</v>
      </c>
      <c r="J104" s="3">
        <v>5</v>
      </c>
      <c r="K104" s="3">
        <v>5</v>
      </c>
      <c r="L104" s="3">
        <v>0</v>
      </c>
      <c r="M104" s="3">
        <v>0</v>
      </c>
    </row>
    <row r="105" spans="1:13">
      <c r="A105" s="43"/>
      <c r="B105" s="3"/>
      <c r="C105" s="3"/>
      <c r="D105" s="6" t="s">
        <v>347</v>
      </c>
      <c r="E105" s="4">
        <f>SUM(E103:E104)</f>
        <v>792000</v>
      </c>
      <c r="F105" s="4">
        <f>SUM(F103:F104)</f>
        <v>94300</v>
      </c>
      <c r="G105" s="7">
        <f>SUM(G103:G104)</f>
        <v>697700</v>
      </c>
      <c r="H105" s="7"/>
      <c r="I105" s="7">
        <f>SUM(I103:I104)</f>
        <v>447000</v>
      </c>
      <c r="J105" s="3"/>
      <c r="K105" s="3"/>
      <c r="L105" s="3"/>
      <c r="M105" s="3"/>
    </row>
    <row r="106" spans="1:13">
      <c r="A106" s="43"/>
      <c r="B106" s="3" t="s">
        <v>348</v>
      </c>
      <c r="C106" s="3" t="s">
        <v>349</v>
      </c>
      <c r="D106" s="3" t="s">
        <v>350</v>
      </c>
      <c r="E106" s="3">
        <v>406040</v>
      </c>
      <c r="F106" s="3">
        <v>47640</v>
      </c>
      <c r="G106" s="3">
        <v>358400</v>
      </c>
      <c r="H106" s="3">
        <v>45</v>
      </c>
      <c r="I106" s="3">
        <v>302000</v>
      </c>
      <c r="J106" s="3">
        <v>5</v>
      </c>
      <c r="K106" s="3">
        <v>5</v>
      </c>
      <c r="L106" s="3">
        <v>0</v>
      </c>
      <c r="M106" s="3">
        <v>0</v>
      </c>
    </row>
    <row r="107" spans="1:13">
      <c r="A107" s="43"/>
      <c r="B107" s="3"/>
      <c r="C107" s="3"/>
      <c r="D107" s="6" t="s">
        <v>351</v>
      </c>
      <c r="E107" s="4">
        <f>SUM(E106)</f>
        <v>406040</v>
      </c>
      <c r="F107" s="4">
        <f>SUM(F106)</f>
        <v>47640</v>
      </c>
      <c r="G107" s="7">
        <f>SUM(G106)</f>
        <v>358400</v>
      </c>
      <c r="H107" s="7"/>
      <c r="I107" s="7">
        <f>SUM(I106)</f>
        <v>302000</v>
      </c>
      <c r="J107" s="3"/>
      <c r="K107" s="3"/>
      <c r="L107" s="3"/>
      <c r="M107" s="3"/>
    </row>
    <row r="108" spans="1:13">
      <c r="A108" s="43"/>
      <c r="B108" s="3"/>
      <c r="C108" s="3"/>
      <c r="D108" s="9" t="s">
        <v>227</v>
      </c>
      <c r="E108" s="10">
        <f>E80+E88+E89+E91+E92+E94+E98</f>
        <v>3381090</v>
      </c>
      <c r="F108" s="10">
        <f>F80+F88+F89+F91+F92+F94+F98</f>
        <v>669064</v>
      </c>
      <c r="G108" s="11">
        <f>G80+G88+G89+G91+G92+G94+G98</f>
        <v>2712027</v>
      </c>
      <c r="H108" s="11"/>
      <c r="I108" s="11">
        <f>I80+I88+I89+I91+I92+I94+I98</f>
        <v>892000</v>
      </c>
      <c r="J108" s="3"/>
      <c r="K108" s="3"/>
      <c r="L108" s="3"/>
      <c r="M108" s="3"/>
    </row>
    <row r="109" spans="1:13">
      <c r="A109" s="43"/>
      <c r="B109" s="3"/>
      <c r="C109" s="3"/>
      <c r="D109" s="19" t="s">
        <v>352</v>
      </c>
      <c r="E109" s="20">
        <f>E79</f>
        <v>726900</v>
      </c>
      <c r="F109" s="20">
        <f>F79</f>
        <v>72690</v>
      </c>
      <c r="G109" s="21">
        <f>G79</f>
        <v>654210</v>
      </c>
      <c r="H109" s="21"/>
      <c r="I109" s="21">
        <f>I79</f>
        <v>318000</v>
      </c>
      <c r="J109" s="3"/>
      <c r="K109" s="3"/>
      <c r="L109" s="3"/>
      <c r="M109" s="3"/>
    </row>
    <row r="110" spans="1:13">
      <c r="A110" s="43"/>
      <c r="B110" s="3"/>
      <c r="C110" s="3"/>
      <c r="D110" s="6" t="s">
        <v>228</v>
      </c>
      <c r="E110" s="14">
        <f>E111-E109-E108</f>
        <v>2644628</v>
      </c>
      <c r="F110" s="14">
        <f>F111-F109-F108</f>
        <v>372448</v>
      </c>
      <c r="G110" s="15">
        <f>G111-G109-G108</f>
        <v>2272180</v>
      </c>
      <c r="H110" s="15"/>
      <c r="I110" s="15">
        <f>I111-I108</f>
        <v>1922000</v>
      </c>
      <c r="J110" s="3"/>
      <c r="K110" s="3"/>
      <c r="L110" s="3"/>
      <c r="M110" s="3"/>
    </row>
    <row r="111" spans="1:13">
      <c r="A111" s="43"/>
      <c r="B111" s="3"/>
      <c r="C111" s="3"/>
      <c r="D111" s="6" t="s">
        <v>353</v>
      </c>
      <c r="E111" s="12">
        <f>E107+E105+E102+E100+E97+E93+E90+E87+E83+E81+E79</f>
        <v>6752618</v>
      </c>
      <c r="F111" s="12">
        <f>F107+F105+F102+F100+F97+F93+F90+F87+F83+F81+F79</f>
        <v>1114202</v>
      </c>
      <c r="G111" s="13">
        <f>G107+G105+G102+G100+G97+G93+G90+G87+G83+G81+G79</f>
        <v>5638417</v>
      </c>
      <c r="H111" s="13"/>
      <c r="I111" s="13">
        <f>I107+I105+I102+I100+I97+I93+I90+I87+I83+I81+I79</f>
        <v>2814000</v>
      </c>
      <c r="J111" s="3"/>
      <c r="K111" s="3"/>
      <c r="L111" s="3"/>
      <c r="M111" s="3"/>
    </row>
    <row r="112" spans="1:13" ht="12.95" customHeight="1">
      <c r="A112" s="43" t="s">
        <v>354</v>
      </c>
      <c r="B112" s="3" t="s">
        <v>354</v>
      </c>
      <c r="C112" s="3" t="s">
        <v>355</v>
      </c>
      <c r="D112" s="3" t="s">
        <v>356</v>
      </c>
      <c r="E112" s="3">
        <v>537600</v>
      </c>
      <c r="F112" s="3">
        <v>59136</v>
      </c>
      <c r="G112" s="3">
        <v>478464</v>
      </c>
      <c r="H112" s="3">
        <v>40</v>
      </c>
      <c r="I112" s="3">
        <v>280000</v>
      </c>
      <c r="J112" s="3">
        <v>5</v>
      </c>
      <c r="K112" s="3">
        <v>5</v>
      </c>
      <c r="L112" s="3">
        <v>0</v>
      </c>
      <c r="M112" s="3">
        <v>0</v>
      </c>
    </row>
    <row r="113" spans="1:13">
      <c r="A113" s="43"/>
      <c r="B113" s="3" t="s">
        <v>354</v>
      </c>
      <c r="C113" s="3" t="s">
        <v>357</v>
      </c>
      <c r="D113" s="3" t="s">
        <v>358</v>
      </c>
      <c r="E113" s="3">
        <v>584580</v>
      </c>
      <c r="F113" s="3">
        <v>64304</v>
      </c>
      <c r="G113" s="3">
        <v>520276</v>
      </c>
      <c r="H113" s="3">
        <v>55</v>
      </c>
      <c r="I113" s="3">
        <v>490000</v>
      </c>
      <c r="J113" s="3">
        <v>5</v>
      </c>
      <c r="K113" s="3">
        <v>5</v>
      </c>
      <c r="L113" s="3">
        <v>0</v>
      </c>
      <c r="M113" s="3">
        <v>0</v>
      </c>
    </row>
    <row r="114" spans="1:13">
      <c r="A114" s="43"/>
      <c r="B114" s="3"/>
      <c r="C114" s="3"/>
      <c r="D114" s="19" t="s">
        <v>295</v>
      </c>
      <c r="E114" s="17">
        <f>SUM(E112:E113)</f>
        <v>1122180</v>
      </c>
      <c r="F114" s="17">
        <f>SUM(F112:F113)</f>
        <v>123440</v>
      </c>
      <c r="G114" s="18">
        <f>SUM(G112:G113)</f>
        <v>998740</v>
      </c>
      <c r="H114" s="18"/>
      <c r="I114" s="18">
        <f>SUM(I112:I113)</f>
        <v>770000</v>
      </c>
      <c r="J114" s="3"/>
      <c r="K114" s="3"/>
      <c r="L114" s="3"/>
      <c r="M114" s="3"/>
    </row>
    <row r="115" spans="1:13">
      <c r="A115" s="43"/>
      <c r="B115" s="3" t="s">
        <v>359</v>
      </c>
      <c r="C115" s="3" t="s">
        <v>360</v>
      </c>
      <c r="D115" s="3" t="s">
        <v>361</v>
      </c>
      <c r="E115" s="8">
        <v>820000</v>
      </c>
      <c r="F115" s="8">
        <v>470000</v>
      </c>
      <c r="G115" s="8">
        <v>350000</v>
      </c>
      <c r="H115" s="8">
        <v>0</v>
      </c>
      <c r="I115" s="8">
        <v>0</v>
      </c>
      <c r="J115" s="3">
        <v>5</v>
      </c>
      <c r="K115" s="3">
        <v>5</v>
      </c>
      <c r="L115" s="3">
        <v>0</v>
      </c>
      <c r="M115" s="3">
        <v>0</v>
      </c>
    </row>
    <row r="116" spans="1:13">
      <c r="A116" s="43"/>
      <c r="B116" s="3" t="s">
        <v>359</v>
      </c>
      <c r="C116" s="3" t="s">
        <v>362</v>
      </c>
      <c r="D116" s="3" t="s">
        <v>363</v>
      </c>
      <c r="E116" s="3">
        <v>115000</v>
      </c>
      <c r="F116" s="3">
        <v>30000</v>
      </c>
      <c r="G116" s="3">
        <v>85000</v>
      </c>
      <c r="H116" s="8">
        <v>0</v>
      </c>
      <c r="I116" s="3">
        <v>0</v>
      </c>
      <c r="J116" s="3">
        <v>5</v>
      </c>
      <c r="K116" s="3">
        <v>5</v>
      </c>
      <c r="L116" s="3">
        <v>0</v>
      </c>
      <c r="M116" s="3">
        <v>0</v>
      </c>
    </row>
    <row r="117" spans="1:13">
      <c r="A117" s="43"/>
      <c r="B117" s="3"/>
      <c r="C117" s="3"/>
      <c r="D117" s="6" t="s">
        <v>364</v>
      </c>
      <c r="E117" s="4">
        <f>SUM(E115:E116)</f>
        <v>935000</v>
      </c>
      <c r="F117" s="4">
        <f>SUM(F115:F116)</f>
        <v>500000</v>
      </c>
      <c r="G117" s="7">
        <f>SUM(G115:G116)</f>
        <v>435000</v>
      </c>
      <c r="H117" s="7"/>
      <c r="I117" s="7">
        <f>SUM(I115:I116)</f>
        <v>0</v>
      </c>
      <c r="J117" s="3"/>
      <c r="K117" s="3"/>
      <c r="L117" s="3"/>
      <c r="M117" s="3"/>
    </row>
    <row r="118" spans="1:13">
      <c r="A118" s="43"/>
      <c r="B118" s="3" t="s">
        <v>365</v>
      </c>
      <c r="C118" s="3" t="s">
        <v>366</v>
      </c>
      <c r="D118" s="3" t="s">
        <v>367</v>
      </c>
      <c r="E118" s="3">
        <v>250000</v>
      </c>
      <c r="F118" s="3">
        <v>30000</v>
      </c>
      <c r="G118" s="3">
        <v>220000</v>
      </c>
      <c r="H118" s="3">
        <v>60</v>
      </c>
      <c r="I118" s="3">
        <v>219000</v>
      </c>
      <c r="J118" s="3">
        <v>5</v>
      </c>
      <c r="K118" s="3">
        <v>5</v>
      </c>
      <c r="L118" s="3">
        <v>0</v>
      </c>
      <c r="M118" s="3">
        <v>0</v>
      </c>
    </row>
    <row r="119" spans="1:13">
      <c r="A119" s="43"/>
      <c r="B119" s="3" t="s">
        <v>365</v>
      </c>
      <c r="C119" s="3" t="s">
        <v>368</v>
      </c>
      <c r="D119" s="3" t="s">
        <v>369</v>
      </c>
      <c r="E119" s="3">
        <v>115000</v>
      </c>
      <c r="F119" s="3">
        <v>20000</v>
      </c>
      <c r="G119" s="3">
        <v>95000</v>
      </c>
      <c r="H119" s="3">
        <v>55</v>
      </c>
      <c r="I119" s="3">
        <v>95000</v>
      </c>
      <c r="J119" s="3">
        <v>5</v>
      </c>
      <c r="K119" s="3">
        <v>5</v>
      </c>
      <c r="L119" s="3">
        <v>0</v>
      </c>
      <c r="M119" s="3">
        <v>0</v>
      </c>
    </row>
    <row r="120" spans="1:13">
      <c r="A120" s="43"/>
      <c r="B120" s="3" t="s">
        <v>365</v>
      </c>
      <c r="C120" s="3" t="s">
        <v>370</v>
      </c>
      <c r="D120" s="3" t="s">
        <v>371</v>
      </c>
      <c r="E120" s="8">
        <v>500000</v>
      </c>
      <c r="F120" s="8">
        <v>50000</v>
      </c>
      <c r="G120" s="8">
        <v>450000</v>
      </c>
      <c r="H120" s="8">
        <v>60</v>
      </c>
      <c r="I120" s="8">
        <v>450000</v>
      </c>
      <c r="J120" s="3">
        <v>5</v>
      </c>
      <c r="K120" s="3">
        <v>5</v>
      </c>
      <c r="L120" s="3">
        <v>0</v>
      </c>
      <c r="M120" s="3">
        <v>0</v>
      </c>
    </row>
    <row r="121" spans="1:13">
      <c r="A121" s="43"/>
      <c r="B121" s="3" t="s">
        <v>365</v>
      </c>
      <c r="C121" s="3" t="s">
        <v>372</v>
      </c>
      <c r="D121" s="3" t="s">
        <v>373</v>
      </c>
      <c r="E121" s="3">
        <v>350000</v>
      </c>
      <c r="F121" s="3">
        <v>50000</v>
      </c>
      <c r="G121" s="3">
        <v>300000</v>
      </c>
      <c r="H121" s="3">
        <v>45</v>
      </c>
      <c r="I121" s="3">
        <v>300000</v>
      </c>
      <c r="J121" s="3">
        <v>5</v>
      </c>
      <c r="K121" s="3">
        <v>5</v>
      </c>
      <c r="L121" s="3">
        <v>0</v>
      </c>
      <c r="M121" s="3">
        <v>0</v>
      </c>
    </row>
    <row r="122" spans="1:13">
      <c r="A122" s="43"/>
      <c r="B122" s="3" t="s">
        <v>365</v>
      </c>
      <c r="C122" s="3" t="s">
        <v>374</v>
      </c>
      <c r="D122" s="3" t="s">
        <v>375</v>
      </c>
      <c r="E122" s="3">
        <v>120000</v>
      </c>
      <c r="F122" s="3">
        <v>20000</v>
      </c>
      <c r="G122" s="3">
        <v>100000</v>
      </c>
      <c r="H122" s="3">
        <v>35</v>
      </c>
      <c r="I122" s="3">
        <v>0</v>
      </c>
      <c r="J122" s="3">
        <v>5</v>
      </c>
      <c r="K122" s="3">
        <v>5</v>
      </c>
      <c r="L122" s="3">
        <v>0</v>
      </c>
      <c r="M122" s="3">
        <v>0</v>
      </c>
    </row>
    <row r="123" spans="1:13">
      <c r="A123" s="43"/>
      <c r="B123" s="3" t="s">
        <v>365</v>
      </c>
      <c r="C123" s="3" t="s">
        <v>376</v>
      </c>
      <c r="D123" s="3" t="s">
        <v>377</v>
      </c>
      <c r="E123" s="3">
        <v>170000</v>
      </c>
      <c r="F123" s="3">
        <v>30000</v>
      </c>
      <c r="G123" s="3">
        <v>140000</v>
      </c>
      <c r="H123" s="3">
        <v>35</v>
      </c>
      <c r="I123" s="3">
        <v>0</v>
      </c>
      <c r="J123" s="3">
        <v>5</v>
      </c>
      <c r="K123" s="3">
        <v>5</v>
      </c>
      <c r="L123" s="3">
        <v>0</v>
      </c>
      <c r="M123" s="3">
        <v>0</v>
      </c>
    </row>
    <row r="124" spans="1:13">
      <c r="A124" s="43"/>
      <c r="B124" s="3"/>
      <c r="C124" s="3"/>
      <c r="D124" s="6" t="s">
        <v>378</v>
      </c>
      <c r="E124" s="4">
        <f>SUM(E118:E123)</f>
        <v>1505000</v>
      </c>
      <c r="F124" s="4">
        <f>SUM(F118:F123)</f>
        <v>200000</v>
      </c>
      <c r="G124" s="7">
        <f>SUM(G118:G123)</f>
        <v>1305000</v>
      </c>
      <c r="H124" s="7"/>
      <c r="I124" s="7">
        <f>SUM(I118:I123)</f>
        <v>1064000</v>
      </c>
      <c r="J124" s="3"/>
      <c r="K124" s="3"/>
      <c r="L124" s="3"/>
      <c r="M124" s="3"/>
    </row>
    <row r="125" spans="1:13">
      <c r="A125" s="43"/>
      <c r="B125" s="3" t="s">
        <v>379</v>
      </c>
      <c r="C125" s="3" t="s">
        <v>380</v>
      </c>
      <c r="D125" s="3" t="s">
        <v>381</v>
      </c>
      <c r="E125" s="8">
        <v>358952</v>
      </c>
      <c r="F125" s="8">
        <v>58952</v>
      </c>
      <c r="G125" s="8">
        <v>300000</v>
      </c>
      <c r="H125" s="8">
        <v>25</v>
      </c>
      <c r="I125" s="8">
        <v>0</v>
      </c>
      <c r="J125" s="3">
        <v>5</v>
      </c>
      <c r="K125" s="3">
        <v>5</v>
      </c>
      <c r="L125" s="3">
        <v>0</v>
      </c>
      <c r="M125" s="3">
        <v>0</v>
      </c>
    </row>
    <row r="126" spans="1:13">
      <c r="A126" s="43"/>
      <c r="B126" s="3"/>
      <c r="C126" s="3"/>
      <c r="D126" s="6" t="s">
        <v>382</v>
      </c>
      <c r="E126" s="4">
        <f>SUM(E125)</f>
        <v>358952</v>
      </c>
      <c r="F126" s="4">
        <f>SUM(F125)</f>
        <v>58952</v>
      </c>
      <c r="G126" s="7">
        <f>SUM(G125)</f>
        <v>300000</v>
      </c>
      <c r="H126" s="7"/>
      <c r="I126" s="7">
        <f>SUM(I125)</f>
        <v>0</v>
      </c>
      <c r="J126" s="3"/>
      <c r="K126" s="3"/>
      <c r="L126" s="3"/>
      <c r="M126" s="3"/>
    </row>
    <row r="127" spans="1:13">
      <c r="A127" s="43"/>
      <c r="B127" s="3" t="s">
        <v>383</v>
      </c>
      <c r="C127" s="3" t="s">
        <v>384</v>
      </c>
      <c r="D127" s="3" t="s">
        <v>385</v>
      </c>
      <c r="E127" s="3">
        <v>134400</v>
      </c>
      <c r="F127" s="3">
        <v>15000</v>
      </c>
      <c r="G127" s="3">
        <v>119400</v>
      </c>
      <c r="H127" s="3">
        <v>30</v>
      </c>
      <c r="I127" s="3">
        <v>0</v>
      </c>
      <c r="J127" s="3">
        <v>5</v>
      </c>
      <c r="K127" s="3">
        <v>5</v>
      </c>
      <c r="L127" s="3">
        <v>0</v>
      </c>
      <c r="M127" s="3">
        <v>0</v>
      </c>
    </row>
    <row r="128" spans="1:13">
      <c r="A128" s="43"/>
      <c r="B128" s="3" t="s">
        <v>383</v>
      </c>
      <c r="C128" s="3" t="s">
        <v>386</v>
      </c>
      <c r="D128" s="3" t="s">
        <v>387</v>
      </c>
      <c r="E128" s="3">
        <v>65700</v>
      </c>
      <c r="F128" s="3">
        <v>10000</v>
      </c>
      <c r="G128" s="3">
        <v>55700</v>
      </c>
      <c r="H128" s="3">
        <v>0</v>
      </c>
      <c r="I128" s="3">
        <v>0</v>
      </c>
      <c r="J128" s="3">
        <v>5</v>
      </c>
      <c r="K128" s="3">
        <v>5</v>
      </c>
      <c r="L128" s="3">
        <v>0</v>
      </c>
      <c r="M128" s="3">
        <v>0</v>
      </c>
    </row>
    <row r="129" spans="1:13">
      <c r="A129" s="43"/>
      <c r="B129" s="3"/>
      <c r="C129" s="3"/>
      <c r="D129" s="6" t="s">
        <v>388</v>
      </c>
      <c r="E129" s="4">
        <f>SUM(E127:E128)</f>
        <v>200100</v>
      </c>
      <c r="F129" s="4">
        <f>SUM(F127:F128)</f>
        <v>25000</v>
      </c>
      <c r="G129" s="7">
        <f>SUM(G127:G128)</f>
        <v>175100</v>
      </c>
      <c r="H129" s="7"/>
      <c r="I129" s="7">
        <f>SUM(I127:I128)</f>
        <v>0</v>
      </c>
      <c r="J129" s="3"/>
      <c r="K129" s="3"/>
      <c r="L129" s="3"/>
      <c r="M129" s="3"/>
    </row>
    <row r="130" spans="1:13">
      <c r="A130" s="43"/>
      <c r="B130" s="3" t="s">
        <v>389</v>
      </c>
      <c r="C130" s="3" t="s">
        <v>390</v>
      </c>
      <c r="D130" s="3" t="s">
        <v>391</v>
      </c>
      <c r="E130" s="8">
        <v>432000</v>
      </c>
      <c r="F130" s="8">
        <v>82000</v>
      </c>
      <c r="G130" s="8">
        <v>350000</v>
      </c>
      <c r="H130" s="8">
        <v>60</v>
      </c>
      <c r="I130" s="8">
        <v>350000</v>
      </c>
      <c r="J130" s="3">
        <v>5</v>
      </c>
      <c r="K130" s="3">
        <v>5</v>
      </c>
      <c r="L130" s="3">
        <v>0</v>
      </c>
      <c r="M130" s="3">
        <v>0</v>
      </c>
    </row>
    <row r="131" spans="1:13">
      <c r="A131" s="43"/>
      <c r="B131" s="3" t="s">
        <v>389</v>
      </c>
      <c r="C131" s="3" t="s">
        <v>392</v>
      </c>
      <c r="D131" s="3" t="s">
        <v>393</v>
      </c>
      <c r="E131" s="3">
        <v>83000</v>
      </c>
      <c r="F131" s="3">
        <v>20000</v>
      </c>
      <c r="G131" s="3">
        <v>57000</v>
      </c>
      <c r="H131" s="3">
        <v>45</v>
      </c>
      <c r="I131" s="3">
        <v>57000</v>
      </c>
      <c r="J131" s="3">
        <v>5</v>
      </c>
      <c r="K131" s="3">
        <v>5</v>
      </c>
      <c r="L131" s="3">
        <v>0</v>
      </c>
      <c r="M131" s="3">
        <v>0</v>
      </c>
    </row>
    <row r="132" spans="1:13">
      <c r="A132" s="43"/>
      <c r="B132" s="3"/>
      <c r="C132" s="3"/>
      <c r="D132" s="6" t="s">
        <v>394</v>
      </c>
      <c r="E132" s="4">
        <f>SUM(E130:E131)</f>
        <v>515000</v>
      </c>
      <c r="F132" s="4">
        <f>SUM(F130:F131)</f>
        <v>102000</v>
      </c>
      <c r="G132" s="7">
        <f>SUM(G130:G131)</f>
        <v>407000</v>
      </c>
      <c r="H132" s="7"/>
      <c r="I132" s="7">
        <f>SUM(I130:I131)</f>
        <v>407000</v>
      </c>
      <c r="J132" s="3"/>
      <c r="K132" s="3"/>
      <c r="L132" s="3"/>
      <c r="M132" s="3"/>
    </row>
    <row r="133" spans="1:13">
      <c r="A133" s="43"/>
      <c r="B133" s="3" t="s">
        <v>395</v>
      </c>
      <c r="C133" s="3" t="s">
        <v>396</v>
      </c>
      <c r="D133" s="3" t="s">
        <v>397</v>
      </c>
      <c r="E133" s="3">
        <v>109500</v>
      </c>
      <c r="F133" s="3">
        <v>14500</v>
      </c>
      <c r="G133" s="3">
        <v>95000</v>
      </c>
      <c r="H133" s="3">
        <v>30</v>
      </c>
      <c r="I133" s="3">
        <v>0</v>
      </c>
      <c r="J133" s="3">
        <v>5</v>
      </c>
      <c r="K133" s="3">
        <v>5</v>
      </c>
      <c r="L133" s="3">
        <v>0</v>
      </c>
      <c r="M133" s="3">
        <v>0</v>
      </c>
    </row>
    <row r="134" spans="1:13">
      <c r="A134" s="43"/>
      <c r="B134" s="3"/>
      <c r="C134" s="3"/>
      <c r="D134" s="6" t="s">
        <v>398</v>
      </c>
      <c r="E134" s="4">
        <f>SUM(E133)</f>
        <v>109500</v>
      </c>
      <c r="F134" s="4">
        <f>SUM(F133)</f>
        <v>14500</v>
      </c>
      <c r="G134" s="7">
        <f>SUM(G133)</f>
        <v>95000</v>
      </c>
      <c r="H134" s="7"/>
      <c r="I134" s="7">
        <f>SUM(I133)</f>
        <v>0</v>
      </c>
      <c r="J134" s="3"/>
      <c r="K134" s="3"/>
      <c r="L134" s="3"/>
      <c r="M134" s="3"/>
    </row>
    <row r="135" spans="1:13">
      <c r="A135" s="43"/>
      <c r="B135" s="3" t="s">
        <v>399</v>
      </c>
      <c r="C135" s="3" t="s">
        <v>400</v>
      </c>
      <c r="D135" s="3" t="s">
        <v>401</v>
      </c>
      <c r="E135" s="8">
        <v>1600000</v>
      </c>
      <c r="F135" s="8">
        <v>1250000</v>
      </c>
      <c r="G135" s="8">
        <v>350000</v>
      </c>
      <c r="H135" s="8">
        <v>0</v>
      </c>
      <c r="I135" s="8">
        <v>0</v>
      </c>
      <c r="J135" s="3">
        <v>5</v>
      </c>
      <c r="K135" s="3">
        <v>5</v>
      </c>
      <c r="L135" s="3">
        <v>0</v>
      </c>
      <c r="M135" s="3">
        <v>0</v>
      </c>
    </row>
    <row r="136" spans="1:13">
      <c r="A136" s="43"/>
      <c r="B136" s="3"/>
      <c r="C136" s="3"/>
      <c r="D136" s="6" t="s">
        <v>402</v>
      </c>
      <c r="E136" s="4">
        <f>SUM(E135)</f>
        <v>1600000</v>
      </c>
      <c r="F136" s="4">
        <f>SUM(F135)</f>
        <v>1250000</v>
      </c>
      <c r="G136" s="7">
        <f>SUM(G135)</f>
        <v>350000</v>
      </c>
      <c r="H136" s="7"/>
      <c r="I136" s="7">
        <f>SUM(I135)</f>
        <v>0</v>
      </c>
      <c r="J136" s="3">
        <v>5</v>
      </c>
      <c r="K136" s="3">
        <v>5</v>
      </c>
      <c r="L136" s="3">
        <v>0</v>
      </c>
      <c r="M136" s="3">
        <v>0</v>
      </c>
    </row>
    <row r="137" spans="1:13">
      <c r="A137" s="43"/>
      <c r="B137" s="3"/>
      <c r="C137" s="3"/>
      <c r="D137" s="9" t="s">
        <v>227</v>
      </c>
      <c r="E137" s="10">
        <f>E135+E130+E125+E120+E115</f>
        <v>3710952</v>
      </c>
      <c r="F137" s="10">
        <f>F135+F130+F125+F120+F115</f>
        <v>1910952</v>
      </c>
      <c r="G137" s="11">
        <f>G135+G130+G125+G120+G115</f>
        <v>1800000</v>
      </c>
      <c r="H137" s="11"/>
      <c r="I137" s="11">
        <f>I135+I130+I125+I120+I115</f>
        <v>800000</v>
      </c>
      <c r="J137" s="3"/>
      <c r="K137" s="3"/>
      <c r="L137" s="3"/>
      <c r="M137" s="3"/>
    </row>
    <row r="138" spans="1:13">
      <c r="A138" s="43"/>
      <c r="B138" s="3"/>
      <c r="C138" s="3"/>
      <c r="D138" s="19" t="s">
        <v>352</v>
      </c>
      <c r="E138" s="22">
        <f>E114</f>
        <v>1122180</v>
      </c>
      <c r="F138" s="22">
        <f>F114</f>
        <v>123440</v>
      </c>
      <c r="G138" s="23">
        <f>G114</f>
        <v>998740</v>
      </c>
      <c r="H138" s="23"/>
      <c r="I138" s="24">
        <f>I114</f>
        <v>770000</v>
      </c>
      <c r="J138" s="3"/>
      <c r="K138" s="3"/>
      <c r="L138" s="3"/>
      <c r="M138" s="3"/>
    </row>
    <row r="139" spans="1:13">
      <c r="A139" s="43"/>
      <c r="B139" s="3"/>
      <c r="C139" s="3"/>
      <c r="D139" s="6" t="s">
        <v>228</v>
      </c>
      <c r="E139" s="25">
        <f>E140-E137</f>
        <v>2634780</v>
      </c>
      <c r="F139" s="25">
        <f>F140-F137</f>
        <v>362940</v>
      </c>
      <c r="G139" s="26">
        <f>G140-G137</f>
        <v>2265840</v>
      </c>
      <c r="H139" s="26"/>
      <c r="I139" s="26">
        <f>I140-I137</f>
        <v>1441000</v>
      </c>
      <c r="J139" s="3"/>
      <c r="K139" s="3"/>
      <c r="L139" s="3"/>
      <c r="M139" s="3"/>
    </row>
    <row r="140" spans="1:13">
      <c r="A140" s="43"/>
      <c r="B140" s="3"/>
      <c r="C140" s="3"/>
      <c r="D140" s="6" t="s">
        <v>403</v>
      </c>
      <c r="E140" s="12">
        <f>E114+E117+E124+E126+E129+E132+E134+E136</f>
        <v>6345732</v>
      </c>
      <c r="F140" s="12">
        <f>F114+F117+F124+F126+F129+F132+F134+F136</f>
        <v>2273892</v>
      </c>
      <c r="G140" s="13">
        <f>G114+G117+G124+G126+G129+G132+G134+G136</f>
        <v>4065840</v>
      </c>
      <c r="H140" s="13"/>
      <c r="I140" s="13">
        <f>I114+I117+I124+I126+I129+I132+I134+I136</f>
        <v>2241000</v>
      </c>
      <c r="J140" s="3"/>
      <c r="K140" s="3"/>
      <c r="L140" s="3"/>
      <c r="M140" s="3"/>
    </row>
    <row r="141" spans="1:13" ht="12.95" customHeight="1">
      <c r="A141" s="43" t="s">
        <v>404</v>
      </c>
      <c r="B141" s="3" t="s">
        <v>404</v>
      </c>
      <c r="C141" s="3" t="s">
        <v>405</v>
      </c>
      <c r="D141" s="3" t="s">
        <v>406</v>
      </c>
      <c r="E141" s="3">
        <v>389000</v>
      </c>
      <c r="F141" s="3">
        <v>60000</v>
      </c>
      <c r="G141" s="3">
        <v>329000</v>
      </c>
      <c r="H141" s="3">
        <v>45</v>
      </c>
      <c r="I141" s="3">
        <v>329000</v>
      </c>
      <c r="J141" s="3">
        <v>5</v>
      </c>
      <c r="K141" s="3">
        <v>5</v>
      </c>
      <c r="L141" s="3">
        <v>0</v>
      </c>
      <c r="M141" s="3">
        <v>0</v>
      </c>
    </row>
    <row r="142" spans="1:13">
      <c r="A142" s="43"/>
      <c r="B142" s="3"/>
      <c r="C142" s="3"/>
      <c r="D142" s="19" t="s">
        <v>295</v>
      </c>
      <c r="E142" s="17">
        <f>SUM(E141)</f>
        <v>389000</v>
      </c>
      <c r="F142" s="17">
        <f>SUM(F141)</f>
        <v>60000</v>
      </c>
      <c r="G142" s="18">
        <f>SUM(G141)</f>
        <v>329000</v>
      </c>
      <c r="H142" s="18"/>
      <c r="I142" s="18">
        <f>SUM(I141)</f>
        <v>329000</v>
      </c>
      <c r="J142" s="3"/>
      <c r="K142" s="3"/>
      <c r="L142" s="3"/>
      <c r="M142" s="3"/>
    </row>
    <row r="143" spans="1:13">
      <c r="A143" s="43"/>
      <c r="B143" s="3" t="s">
        <v>407</v>
      </c>
      <c r="C143" s="3" t="s">
        <v>408</v>
      </c>
      <c r="D143" s="3" t="s">
        <v>409</v>
      </c>
      <c r="E143" s="3">
        <v>389000</v>
      </c>
      <c r="F143" s="3">
        <v>40000</v>
      </c>
      <c r="G143" s="3">
        <v>349000</v>
      </c>
      <c r="H143" s="3">
        <v>55</v>
      </c>
      <c r="I143" s="3">
        <v>349000</v>
      </c>
      <c r="J143" s="3">
        <v>5</v>
      </c>
      <c r="K143" s="3">
        <v>5</v>
      </c>
      <c r="L143" s="3">
        <v>0</v>
      </c>
      <c r="M143" s="3">
        <v>0</v>
      </c>
    </row>
    <row r="144" spans="1:13">
      <c r="A144" s="43"/>
      <c r="B144" s="3"/>
      <c r="C144" s="3"/>
      <c r="D144" s="6" t="s">
        <v>410</v>
      </c>
      <c r="E144" s="4">
        <f>SUM(E143)</f>
        <v>389000</v>
      </c>
      <c r="F144" s="4">
        <f>SUM(F143)</f>
        <v>40000</v>
      </c>
      <c r="G144" s="7">
        <f>SUM(G143)</f>
        <v>349000</v>
      </c>
      <c r="H144" s="7"/>
      <c r="I144" s="7">
        <f>SUM(I143)</f>
        <v>349000</v>
      </c>
      <c r="J144" s="3"/>
      <c r="K144" s="3"/>
      <c r="L144" s="3"/>
      <c r="M144" s="3"/>
    </row>
    <row r="145" spans="1:13">
      <c r="A145" s="43"/>
      <c r="B145" s="3" t="s">
        <v>411</v>
      </c>
      <c r="C145" s="3" t="s">
        <v>412</v>
      </c>
      <c r="D145" s="3" t="s">
        <v>413</v>
      </c>
      <c r="E145" s="8">
        <v>213848</v>
      </c>
      <c r="F145" s="8">
        <v>21448</v>
      </c>
      <c r="G145" s="8">
        <v>192400</v>
      </c>
      <c r="H145" s="8">
        <v>0</v>
      </c>
      <c r="I145" s="8">
        <v>0</v>
      </c>
      <c r="J145" s="3">
        <v>5</v>
      </c>
      <c r="K145" s="3">
        <v>5</v>
      </c>
      <c r="L145" s="3">
        <v>0</v>
      </c>
      <c r="M145" s="3">
        <v>0</v>
      </c>
    </row>
    <row r="146" spans="1:13">
      <c r="A146" s="43"/>
      <c r="B146" s="3" t="s">
        <v>411</v>
      </c>
      <c r="C146" s="3" t="s">
        <v>414</v>
      </c>
      <c r="D146" s="3" t="s">
        <v>415</v>
      </c>
      <c r="E146" s="3">
        <v>55000</v>
      </c>
      <c r="F146" s="3">
        <v>5500</v>
      </c>
      <c r="G146" s="3">
        <v>49500</v>
      </c>
      <c r="H146" s="3">
        <v>0</v>
      </c>
      <c r="I146" s="3">
        <v>0</v>
      </c>
      <c r="J146" s="3">
        <v>5</v>
      </c>
      <c r="K146" s="3">
        <v>5</v>
      </c>
      <c r="L146" s="3">
        <v>0</v>
      </c>
      <c r="M146" s="3">
        <v>0</v>
      </c>
    </row>
    <row r="147" spans="1:13">
      <c r="A147" s="43"/>
      <c r="B147" s="3" t="s">
        <v>411</v>
      </c>
      <c r="C147" s="3" t="s">
        <v>416</v>
      </c>
      <c r="D147" s="3" t="s">
        <v>417</v>
      </c>
      <c r="E147" s="8">
        <v>228000</v>
      </c>
      <c r="F147" s="8">
        <v>23000</v>
      </c>
      <c r="G147" s="8">
        <v>205000</v>
      </c>
      <c r="H147" s="8">
        <v>0</v>
      </c>
      <c r="I147" s="8">
        <v>0</v>
      </c>
      <c r="J147" s="3">
        <v>5</v>
      </c>
      <c r="K147" s="3">
        <v>5</v>
      </c>
      <c r="L147" s="3">
        <v>0</v>
      </c>
      <c r="M147" s="3">
        <v>0</v>
      </c>
    </row>
    <row r="148" spans="1:13">
      <c r="A148" s="43"/>
      <c r="B148" s="3" t="s">
        <v>411</v>
      </c>
      <c r="C148" s="3" t="s">
        <v>418</v>
      </c>
      <c r="D148" s="3" t="s">
        <v>419</v>
      </c>
      <c r="E148" s="3">
        <v>32500</v>
      </c>
      <c r="F148" s="3">
        <v>3500</v>
      </c>
      <c r="G148" s="3">
        <v>29000</v>
      </c>
      <c r="H148" s="3">
        <v>0</v>
      </c>
      <c r="I148" s="3">
        <v>0</v>
      </c>
      <c r="J148" s="3">
        <v>5</v>
      </c>
      <c r="K148" s="3">
        <v>5</v>
      </c>
      <c r="L148" s="3">
        <v>0</v>
      </c>
      <c r="M148" s="3">
        <v>0</v>
      </c>
    </row>
    <row r="149" spans="1:13">
      <c r="A149" s="43"/>
      <c r="B149" s="3"/>
      <c r="C149" s="3"/>
      <c r="D149" s="6" t="s">
        <v>420</v>
      </c>
      <c r="E149" s="4">
        <f>SUM(E145:E148)</f>
        <v>529348</v>
      </c>
      <c r="F149" s="4">
        <f>SUM(F145:F148)</f>
        <v>53448</v>
      </c>
      <c r="G149" s="7">
        <f>SUM(G145:G148)</f>
        <v>475900</v>
      </c>
      <c r="H149" s="7"/>
      <c r="I149" s="7">
        <f>SUM(I145:I148)</f>
        <v>0</v>
      </c>
      <c r="J149" s="3"/>
      <c r="K149" s="3"/>
      <c r="L149" s="3"/>
      <c r="M149" s="3"/>
    </row>
    <row r="150" spans="1:13">
      <c r="A150" s="43"/>
      <c r="B150" s="3" t="s">
        <v>421</v>
      </c>
      <c r="C150" s="3" t="s">
        <v>422</v>
      </c>
      <c r="D150" s="3" t="s">
        <v>423</v>
      </c>
      <c r="E150" s="8">
        <v>400000</v>
      </c>
      <c r="F150" s="8">
        <v>80000</v>
      </c>
      <c r="G150" s="8">
        <v>320000</v>
      </c>
      <c r="H150" s="8">
        <v>50</v>
      </c>
      <c r="I150" s="8">
        <v>320000</v>
      </c>
      <c r="J150" s="3">
        <v>5</v>
      </c>
      <c r="K150" s="3">
        <v>5</v>
      </c>
      <c r="L150" s="3">
        <v>0</v>
      </c>
      <c r="M150" s="3">
        <v>0</v>
      </c>
    </row>
    <row r="151" spans="1:13">
      <c r="A151" s="43"/>
      <c r="B151" s="3" t="s">
        <v>421</v>
      </c>
      <c r="C151" s="3" t="s">
        <v>424</v>
      </c>
      <c r="D151" s="3" t="s">
        <v>425</v>
      </c>
      <c r="E151" s="3">
        <v>33000</v>
      </c>
      <c r="F151" s="3">
        <v>7000</v>
      </c>
      <c r="G151" s="3">
        <v>26000</v>
      </c>
      <c r="H151" s="3">
        <v>50</v>
      </c>
      <c r="I151" s="3">
        <v>18000</v>
      </c>
      <c r="J151" s="3">
        <v>5</v>
      </c>
      <c r="K151" s="3">
        <v>5</v>
      </c>
      <c r="L151" s="3">
        <v>0</v>
      </c>
      <c r="M151" s="3">
        <v>0</v>
      </c>
    </row>
    <row r="152" spans="1:13">
      <c r="A152" s="43"/>
      <c r="B152" s="3" t="s">
        <v>421</v>
      </c>
      <c r="C152" s="3" t="s">
        <v>426</v>
      </c>
      <c r="D152" s="3" t="s">
        <v>427</v>
      </c>
      <c r="E152" s="3">
        <v>60000</v>
      </c>
      <c r="F152" s="3">
        <v>10000</v>
      </c>
      <c r="G152" s="3">
        <v>50000</v>
      </c>
      <c r="H152" s="3">
        <v>50</v>
      </c>
      <c r="I152" s="3">
        <v>50000</v>
      </c>
      <c r="J152" s="3">
        <v>5</v>
      </c>
      <c r="K152" s="3">
        <v>5</v>
      </c>
      <c r="L152" s="3">
        <v>0</v>
      </c>
      <c r="M152" s="3">
        <v>0</v>
      </c>
    </row>
    <row r="153" spans="1:13">
      <c r="A153" s="43"/>
      <c r="B153" s="3" t="s">
        <v>421</v>
      </c>
      <c r="C153" s="3" t="s">
        <v>428</v>
      </c>
      <c r="D153" s="3" t="s">
        <v>429</v>
      </c>
      <c r="E153" s="3">
        <v>101204</v>
      </c>
      <c r="F153" s="3">
        <v>21204</v>
      </c>
      <c r="G153" s="3">
        <v>80000</v>
      </c>
      <c r="H153" s="3">
        <v>45</v>
      </c>
      <c r="I153" s="3">
        <v>67000</v>
      </c>
      <c r="J153" s="3">
        <v>5</v>
      </c>
      <c r="K153" s="3">
        <v>5</v>
      </c>
      <c r="L153" s="3">
        <v>0</v>
      </c>
      <c r="M153" s="3">
        <v>0</v>
      </c>
    </row>
    <row r="154" spans="1:13">
      <c r="A154" s="43"/>
      <c r="B154" s="3"/>
      <c r="C154" s="3"/>
      <c r="D154" s="6" t="s">
        <v>430</v>
      </c>
      <c r="E154" s="4">
        <f>SUM(E150:E153)</f>
        <v>594204</v>
      </c>
      <c r="F154" s="4">
        <f>SUM(F150:F153)</f>
        <v>118204</v>
      </c>
      <c r="G154" s="7">
        <f>SUM(G150:G153)</f>
        <v>476000</v>
      </c>
      <c r="H154" s="7"/>
      <c r="I154" s="7">
        <f>SUM(I150:I153)</f>
        <v>455000</v>
      </c>
      <c r="J154" s="3"/>
      <c r="K154" s="3"/>
      <c r="L154" s="3"/>
      <c r="M154" s="3"/>
    </row>
    <row r="155" spans="1:13">
      <c r="A155" s="43"/>
      <c r="B155" s="3" t="s">
        <v>431</v>
      </c>
      <c r="C155" s="3" t="s">
        <v>432</v>
      </c>
      <c r="D155" s="3" t="s">
        <v>433</v>
      </c>
      <c r="E155" s="8">
        <v>385000</v>
      </c>
      <c r="F155" s="8">
        <v>38500</v>
      </c>
      <c r="G155" s="8">
        <v>346500</v>
      </c>
      <c r="H155" s="8">
        <v>45</v>
      </c>
      <c r="I155" s="8">
        <v>346000</v>
      </c>
      <c r="J155" s="3">
        <v>5</v>
      </c>
      <c r="K155" s="3">
        <v>5</v>
      </c>
      <c r="L155" s="3">
        <v>0</v>
      </c>
      <c r="M155" s="3">
        <v>0</v>
      </c>
    </row>
    <row r="156" spans="1:13">
      <c r="A156" s="43"/>
      <c r="B156" s="3"/>
      <c r="C156" s="3"/>
      <c r="D156" s="6" t="s">
        <v>434</v>
      </c>
      <c r="E156" s="4">
        <f>SUM(E155)</f>
        <v>385000</v>
      </c>
      <c r="F156" s="4">
        <f>SUM(F155)</f>
        <v>38500</v>
      </c>
      <c r="G156" s="7">
        <f>SUM(G155)</f>
        <v>346500</v>
      </c>
      <c r="H156" s="7"/>
      <c r="I156" s="7">
        <f>SUM(I155)</f>
        <v>346000</v>
      </c>
      <c r="J156" s="3"/>
      <c r="K156" s="3"/>
      <c r="L156" s="3"/>
      <c r="M156" s="3"/>
    </row>
    <row r="157" spans="1:13">
      <c r="A157" s="43"/>
      <c r="B157" s="3" t="s">
        <v>435</v>
      </c>
      <c r="C157" s="3" t="s">
        <v>436</v>
      </c>
      <c r="D157" s="3" t="s">
        <v>437</v>
      </c>
      <c r="E157" s="8">
        <v>600000</v>
      </c>
      <c r="F157" s="8">
        <v>65000</v>
      </c>
      <c r="G157" s="8">
        <v>535000</v>
      </c>
      <c r="H157" s="8">
        <v>70</v>
      </c>
      <c r="I157" s="8">
        <v>535000</v>
      </c>
      <c r="J157" s="3">
        <v>5</v>
      </c>
      <c r="K157" s="3">
        <v>5</v>
      </c>
      <c r="L157" s="3">
        <v>0</v>
      </c>
      <c r="M157" s="3">
        <v>0</v>
      </c>
    </row>
    <row r="158" spans="1:13">
      <c r="A158" s="43"/>
      <c r="B158" s="3" t="s">
        <v>435</v>
      </c>
      <c r="C158" s="3" t="s">
        <v>438</v>
      </c>
      <c r="D158" s="3" t="s">
        <v>439</v>
      </c>
      <c r="E158" s="8">
        <v>170000</v>
      </c>
      <c r="F158" s="8">
        <v>18000</v>
      </c>
      <c r="G158" s="8">
        <v>152000</v>
      </c>
      <c r="H158" s="8">
        <v>70</v>
      </c>
      <c r="I158" s="8">
        <v>152000</v>
      </c>
      <c r="J158" s="3">
        <v>5</v>
      </c>
      <c r="K158" s="3">
        <v>5</v>
      </c>
      <c r="L158" s="3">
        <v>0</v>
      </c>
      <c r="M158" s="3">
        <v>0</v>
      </c>
    </row>
    <row r="159" spans="1:13">
      <c r="A159" s="43"/>
      <c r="B159" s="3" t="s">
        <v>435</v>
      </c>
      <c r="C159" s="3" t="s">
        <v>440</v>
      </c>
      <c r="D159" s="3" t="s">
        <v>441</v>
      </c>
      <c r="E159" s="3">
        <v>78000</v>
      </c>
      <c r="F159" s="3">
        <v>8000</v>
      </c>
      <c r="G159" s="3">
        <v>70000</v>
      </c>
      <c r="H159" s="3">
        <v>60</v>
      </c>
      <c r="I159" s="3">
        <v>70000</v>
      </c>
      <c r="J159" s="3">
        <v>5</v>
      </c>
      <c r="K159" s="3">
        <v>5</v>
      </c>
      <c r="L159" s="3">
        <v>0</v>
      </c>
      <c r="M159" s="3">
        <v>0</v>
      </c>
    </row>
    <row r="160" spans="1:13">
      <c r="A160" s="43"/>
      <c r="B160" s="3"/>
      <c r="C160" s="3"/>
      <c r="D160" s="6" t="s">
        <v>442</v>
      </c>
      <c r="E160" s="4">
        <f>SUM(E157:E159)</f>
        <v>848000</v>
      </c>
      <c r="F160" s="4">
        <f>SUM(F157:F159)</f>
        <v>91000</v>
      </c>
      <c r="G160" s="7">
        <f>SUM(G157:G159)</f>
        <v>757000</v>
      </c>
      <c r="H160" s="7"/>
      <c r="I160" s="7">
        <f>SUM(I157:I159)</f>
        <v>757000</v>
      </c>
      <c r="J160" s="3"/>
      <c r="K160" s="3"/>
      <c r="L160" s="3"/>
      <c r="M160" s="3"/>
    </row>
    <row r="161" spans="1:13">
      <c r="A161" s="43"/>
      <c r="B161" s="3" t="s">
        <v>443</v>
      </c>
      <c r="C161" s="3" t="s">
        <v>444</v>
      </c>
      <c r="D161" s="3" t="s">
        <v>445</v>
      </c>
      <c r="E161" s="3">
        <v>151472</v>
      </c>
      <c r="F161" s="3">
        <v>17472</v>
      </c>
      <c r="G161" s="3">
        <v>134000</v>
      </c>
      <c r="H161" s="3">
        <v>65</v>
      </c>
      <c r="I161" s="3">
        <v>134000</v>
      </c>
      <c r="J161" s="3">
        <v>5</v>
      </c>
      <c r="K161" s="3">
        <v>5</v>
      </c>
      <c r="L161" s="3">
        <v>0</v>
      </c>
      <c r="M161" s="3">
        <v>0</v>
      </c>
    </row>
    <row r="162" spans="1:13">
      <c r="A162" s="43"/>
      <c r="B162" s="3" t="s">
        <v>443</v>
      </c>
      <c r="C162" s="3" t="s">
        <v>446</v>
      </c>
      <c r="D162" s="3" t="s">
        <v>447</v>
      </c>
      <c r="E162" s="8">
        <v>211750</v>
      </c>
      <c r="F162" s="8">
        <v>31750</v>
      </c>
      <c r="G162" s="8">
        <v>180000</v>
      </c>
      <c r="H162" s="8">
        <v>60</v>
      </c>
      <c r="I162" s="8">
        <v>180000</v>
      </c>
      <c r="J162" s="3">
        <v>5</v>
      </c>
      <c r="K162" s="3">
        <v>5</v>
      </c>
      <c r="L162" s="3">
        <v>0</v>
      </c>
      <c r="M162" s="3">
        <v>0</v>
      </c>
    </row>
    <row r="163" spans="1:13">
      <c r="A163" s="43"/>
      <c r="B163" s="3"/>
      <c r="C163" s="3"/>
      <c r="D163" s="6" t="s">
        <v>448</v>
      </c>
      <c r="E163" s="4">
        <f>SUM(E161:E162)</f>
        <v>363222</v>
      </c>
      <c r="F163" s="4">
        <f>SUM(F161:F162)</f>
        <v>49222</v>
      </c>
      <c r="G163" s="7">
        <f>SUM(G161:G162)</f>
        <v>314000</v>
      </c>
      <c r="H163" s="7"/>
      <c r="I163" s="7">
        <f>SUM(I161:I162)</f>
        <v>314000</v>
      </c>
      <c r="J163" s="3"/>
      <c r="K163" s="3"/>
      <c r="L163" s="3"/>
      <c r="M163" s="3"/>
    </row>
    <row r="164" spans="1:13">
      <c r="A164" s="43"/>
      <c r="B164" s="3" t="s">
        <v>449</v>
      </c>
      <c r="C164" s="3" t="s">
        <v>450</v>
      </c>
      <c r="D164" s="3" t="s">
        <v>451</v>
      </c>
      <c r="E164" s="8">
        <v>349400</v>
      </c>
      <c r="F164" s="8">
        <v>49400</v>
      </c>
      <c r="G164" s="8">
        <v>300000</v>
      </c>
      <c r="H164" s="8">
        <v>0</v>
      </c>
      <c r="I164" s="8">
        <v>0</v>
      </c>
      <c r="J164" s="3">
        <v>5</v>
      </c>
      <c r="K164" s="3">
        <v>5</v>
      </c>
      <c r="L164" s="3">
        <v>0</v>
      </c>
      <c r="M164" s="3">
        <v>0</v>
      </c>
    </row>
    <row r="165" spans="1:13">
      <c r="A165" s="43"/>
      <c r="B165" s="3"/>
      <c r="C165" s="3"/>
      <c r="D165" s="6" t="s">
        <v>452</v>
      </c>
      <c r="E165" s="4">
        <f>SUM(E164)</f>
        <v>349400</v>
      </c>
      <c r="F165" s="4">
        <f>SUM(F164)</f>
        <v>49400</v>
      </c>
      <c r="G165" s="7">
        <f>SUM(G164)</f>
        <v>300000</v>
      </c>
      <c r="H165" s="7"/>
      <c r="I165" s="7">
        <f>SUM(I164)</f>
        <v>0</v>
      </c>
      <c r="J165" s="3"/>
      <c r="K165" s="3"/>
      <c r="L165" s="3"/>
      <c r="M165" s="3"/>
    </row>
    <row r="166" spans="1:13">
      <c r="A166" s="43"/>
      <c r="B166" s="3" t="s">
        <v>453</v>
      </c>
      <c r="C166" s="3" t="s">
        <v>454</v>
      </c>
      <c r="D166" s="3" t="s">
        <v>455</v>
      </c>
      <c r="E166" s="3">
        <v>601000</v>
      </c>
      <c r="F166" s="3">
        <v>61000</v>
      </c>
      <c r="G166" s="3">
        <v>540000</v>
      </c>
      <c r="H166" s="3">
        <v>55</v>
      </c>
      <c r="I166" s="3">
        <v>539000</v>
      </c>
      <c r="J166" s="3">
        <v>5</v>
      </c>
      <c r="K166" s="3">
        <v>5</v>
      </c>
      <c r="L166" s="3">
        <v>0</v>
      </c>
      <c r="M166" s="3">
        <v>0</v>
      </c>
    </row>
    <row r="167" spans="1:13">
      <c r="A167" s="43"/>
      <c r="B167" s="3" t="s">
        <v>453</v>
      </c>
      <c r="C167" s="3" t="s">
        <v>456</v>
      </c>
      <c r="D167" s="3" t="s">
        <v>457</v>
      </c>
      <c r="E167" s="3">
        <v>211100</v>
      </c>
      <c r="F167" s="3">
        <v>24000</v>
      </c>
      <c r="G167" s="3">
        <v>187100</v>
      </c>
      <c r="H167" s="3">
        <v>50</v>
      </c>
      <c r="I167" s="3">
        <v>150000</v>
      </c>
      <c r="J167" s="3">
        <v>5</v>
      </c>
      <c r="K167" s="3">
        <v>5</v>
      </c>
      <c r="L167" s="3">
        <v>0</v>
      </c>
      <c r="M167" s="3">
        <v>0</v>
      </c>
    </row>
    <row r="168" spans="1:13">
      <c r="A168" s="43"/>
      <c r="B168" s="3" t="s">
        <v>453</v>
      </c>
      <c r="C168" s="3" t="s">
        <v>458</v>
      </c>
      <c r="D168" s="3" t="s">
        <v>459</v>
      </c>
      <c r="E168" s="3">
        <v>82395</v>
      </c>
      <c r="F168" s="3">
        <v>9500</v>
      </c>
      <c r="G168" s="3">
        <v>72895</v>
      </c>
      <c r="H168" s="3">
        <v>35</v>
      </c>
      <c r="I168" s="3">
        <v>0</v>
      </c>
      <c r="J168" s="3">
        <v>5</v>
      </c>
      <c r="K168" s="3">
        <v>5</v>
      </c>
      <c r="L168" s="3">
        <v>0</v>
      </c>
      <c r="M168" s="3">
        <v>0</v>
      </c>
    </row>
    <row r="169" spans="1:13">
      <c r="A169" s="43"/>
      <c r="B169" s="3"/>
      <c r="C169" s="3"/>
      <c r="D169" s="6" t="s">
        <v>460</v>
      </c>
      <c r="E169" s="4">
        <f>SUM(E166:E168)</f>
        <v>894495</v>
      </c>
      <c r="F169" s="4">
        <f>SUM(F166:F168)</f>
        <v>94500</v>
      </c>
      <c r="G169" s="7">
        <f>SUM(G166:G168)</f>
        <v>799995</v>
      </c>
      <c r="H169" s="7"/>
      <c r="I169" s="7">
        <f>SUM(I166:I168)</f>
        <v>689000</v>
      </c>
      <c r="J169" s="3"/>
      <c r="K169" s="3"/>
      <c r="L169" s="3"/>
      <c r="M169" s="3"/>
    </row>
    <row r="170" spans="1:13">
      <c r="A170" s="43"/>
      <c r="B170" s="3" t="s">
        <v>461</v>
      </c>
      <c r="C170" s="3" t="s">
        <v>462</v>
      </c>
      <c r="D170" s="3" t="s">
        <v>463</v>
      </c>
      <c r="E170" s="8">
        <v>1170433</v>
      </c>
      <c r="F170" s="8">
        <v>170433</v>
      </c>
      <c r="G170" s="8">
        <v>1000000</v>
      </c>
      <c r="H170" s="8">
        <v>35</v>
      </c>
      <c r="I170" s="8">
        <v>0</v>
      </c>
      <c r="J170" s="3">
        <v>5</v>
      </c>
      <c r="K170" s="3">
        <v>5</v>
      </c>
      <c r="L170" s="3">
        <v>0</v>
      </c>
      <c r="M170" s="3">
        <v>0</v>
      </c>
    </row>
    <row r="171" spans="1:13">
      <c r="A171" s="43"/>
      <c r="B171" s="3"/>
      <c r="C171" s="3"/>
      <c r="D171" s="6" t="s">
        <v>464</v>
      </c>
      <c r="E171" s="4">
        <f>SUM(E170)</f>
        <v>1170433</v>
      </c>
      <c r="F171" s="4">
        <f>SUM(F170)</f>
        <v>170433</v>
      </c>
      <c r="G171" s="7">
        <f>SUM(G170)</f>
        <v>1000000</v>
      </c>
      <c r="H171" s="7"/>
      <c r="I171" s="7">
        <f>SUM(I170)</f>
        <v>0</v>
      </c>
      <c r="J171" s="3"/>
      <c r="K171" s="3"/>
      <c r="L171" s="3"/>
      <c r="M171" s="3"/>
    </row>
    <row r="172" spans="1:13">
      <c r="A172" s="43"/>
      <c r="B172" s="3" t="s">
        <v>465</v>
      </c>
      <c r="C172" s="3" t="s">
        <v>466</v>
      </c>
      <c r="D172" s="3" t="s">
        <v>467</v>
      </c>
      <c r="E172" s="8">
        <v>382620</v>
      </c>
      <c r="F172" s="8">
        <v>42620</v>
      </c>
      <c r="G172" s="8">
        <v>340000</v>
      </c>
      <c r="H172" s="8">
        <v>50</v>
      </c>
      <c r="I172" s="8">
        <v>340000</v>
      </c>
      <c r="J172" s="3">
        <v>5</v>
      </c>
      <c r="K172" s="3">
        <v>5</v>
      </c>
      <c r="L172" s="3">
        <v>0</v>
      </c>
      <c r="M172" s="3">
        <v>0</v>
      </c>
    </row>
    <row r="173" spans="1:13">
      <c r="A173" s="43"/>
      <c r="B173" s="3"/>
      <c r="C173" s="3"/>
      <c r="D173" s="6" t="s">
        <v>468</v>
      </c>
      <c r="E173" s="4">
        <f>SUM(E172)</f>
        <v>382620</v>
      </c>
      <c r="F173" s="4">
        <f>SUM(F172)</f>
        <v>42620</v>
      </c>
      <c r="G173" s="7">
        <f>SUM(G172)</f>
        <v>340000</v>
      </c>
      <c r="H173" s="7"/>
      <c r="I173" s="7">
        <f>SUM(I172)</f>
        <v>340000</v>
      </c>
      <c r="J173" s="3"/>
      <c r="K173" s="3"/>
      <c r="L173" s="3"/>
      <c r="M173" s="3"/>
    </row>
    <row r="174" spans="1:13">
      <c r="A174" s="43"/>
      <c r="B174" s="3" t="s">
        <v>469</v>
      </c>
      <c r="C174" s="3" t="s">
        <v>470</v>
      </c>
      <c r="D174" s="3" t="s">
        <v>471</v>
      </c>
      <c r="E174" s="3">
        <v>474600</v>
      </c>
      <c r="F174" s="3">
        <v>47600</v>
      </c>
      <c r="G174" s="3">
        <v>427000</v>
      </c>
      <c r="H174" s="3">
        <v>50</v>
      </c>
      <c r="I174" s="3">
        <v>422000</v>
      </c>
      <c r="J174" s="3">
        <v>5</v>
      </c>
      <c r="K174" s="3">
        <v>5</v>
      </c>
      <c r="L174" s="3">
        <v>0</v>
      </c>
      <c r="M174" s="3">
        <v>0</v>
      </c>
    </row>
    <row r="175" spans="1:13">
      <c r="A175" s="43"/>
      <c r="B175" s="3" t="s">
        <v>469</v>
      </c>
      <c r="C175" s="3" t="s">
        <v>472</v>
      </c>
      <c r="D175" s="3" t="s">
        <v>473</v>
      </c>
      <c r="E175" s="3">
        <v>41800</v>
      </c>
      <c r="F175" s="3">
        <v>9800</v>
      </c>
      <c r="G175" s="3">
        <v>32000</v>
      </c>
      <c r="H175" s="3">
        <v>50</v>
      </c>
      <c r="I175" s="3">
        <v>30000</v>
      </c>
      <c r="J175" s="3">
        <v>5</v>
      </c>
      <c r="K175" s="3">
        <v>5</v>
      </c>
      <c r="L175" s="3">
        <v>0</v>
      </c>
      <c r="M175" s="3">
        <v>0</v>
      </c>
    </row>
    <row r="176" spans="1:13">
      <c r="A176" s="43"/>
      <c r="B176" s="3" t="s">
        <v>469</v>
      </c>
      <c r="C176" s="3" t="s">
        <v>474</v>
      </c>
      <c r="D176" s="3" t="s">
        <v>475</v>
      </c>
      <c r="E176" s="8">
        <v>657850</v>
      </c>
      <c r="F176" s="8">
        <v>357850</v>
      </c>
      <c r="G176" s="8">
        <v>300000</v>
      </c>
      <c r="H176" s="8">
        <v>25</v>
      </c>
      <c r="I176" s="8">
        <v>0</v>
      </c>
      <c r="J176" s="3">
        <v>5</v>
      </c>
      <c r="K176" s="3">
        <v>5</v>
      </c>
      <c r="L176" s="3">
        <v>0</v>
      </c>
      <c r="M176" s="3">
        <v>0</v>
      </c>
    </row>
    <row r="177" spans="1:13">
      <c r="A177" s="43"/>
      <c r="B177" s="3" t="s">
        <v>469</v>
      </c>
      <c r="C177" s="3" t="s">
        <v>476</v>
      </c>
      <c r="D177" s="3" t="s">
        <v>477</v>
      </c>
      <c r="E177" s="8">
        <v>261000</v>
      </c>
      <c r="F177" s="8">
        <v>41000</v>
      </c>
      <c r="G177" s="8">
        <v>220000</v>
      </c>
      <c r="H177" s="8">
        <v>25</v>
      </c>
      <c r="I177" s="8">
        <v>0</v>
      </c>
      <c r="J177" s="3">
        <v>5</v>
      </c>
      <c r="K177" s="3">
        <v>5</v>
      </c>
      <c r="L177" s="3">
        <v>0</v>
      </c>
      <c r="M177" s="3">
        <v>0</v>
      </c>
    </row>
    <row r="178" spans="1:13">
      <c r="A178" s="43"/>
      <c r="B178" s="3" t="s">
        <v>469</v>
      </c>
      <c r="C178" s="3" t="s">
        <v>478</v>
      </c>
      <c r="D178" s="3" t="s">
        <v>479</v>
      </c>
      <c r="E178" s="3">
        <v>212500</v>
      </c>
      <c r="F178" s="3">
        <v>32500</v>
      </c>
      <c r="G178" s="3">
        <v>180000</v>
      </c>
      <c r="H178" s="3">
        <v>45</v>
      </c>
      <c r="I178" s="3">
        <v>180000</v>
      </c>
      <c r="J178" s="3">
        <v>5</v>
      </c>
      <c r="K178" s="3">
        <v>3</v>
      </c>
      <c r="L178" s="3">
        <v>0</v>
      </c>
      <c r="M178" s="3">
        <v>2</v>
      </c>
    </row>
    <row r="179" spans="1:13">
      <c r="A179" s="43"/>
      <c r="B179" s="3"/>
      <c r="C179" s="3"/>
      <c r="D179" s="6" t="s">
        <v>480</v>
      </c>
      <c r="E179" s="4">
        <f>SUM(E174:E178)</f>
        <v>1647750</v>
      </c>
      <c r="F179" s="4">
        <f>SUM(F174:F178)</f>
        <v>488750</v>
      </c>
      <c r="G179" s="7">
        <f>SUM(G174:G178)</f>
        <v>1159000</v>
      </c>
      <c r="H179" s="7"/>
      <c r="I179" s="7">
        <f>SUM(I174:I178)</f>
        <v>632000</v>
      </c>
      <c r="J179" s="3"/>
      <c r="K179" s="3"/>
      <c r="L179" s="3"/>
      <c r="M179" s="3"/>
    </row>
    <row r="180" spans="1:13">
      <c r="A180" s="43"/>
      <c r="B180" s="3" t="s">
        <v>481</v>
      </c>
      <c r="C180" s="3" t="s">
        <v>482</v>
      </c>
      <c r="D180" s="3" t="s">
        <v>483</v>
      </c>
      <c r="E180" s="3">
        <v>72860</v>
      </c>
      <c r="F180" s="3">
        <v>19000</v>
      </c>
      <c r="G180" s="3">
        <v>53860</v>
      </c>
      <c r="H180" s="3">
        <v>35</v>
      </c>
      <c r="I180" s="3">
        <v>0</v>
      </c>
      <c r="J180" s="3">
        <v>5</v>
      </c>
      <c r="K180" s="3">
        <v>5</v>
      </c>
      <c r="L180" s="3">
        <v>0</v>
      </c>
      <c r="M180" s="3">
        <v>0</v>
      </c>
    </row>
    <row r="181" spans="1:13">
      <c r="A181" s="43"/>
      <c r="B181" s="3"/>
      <c r="C181" s="3"/>
      <c r="D181" s="6" t="s">
        <v>484</v>
      </c>
      <c r="E181" s="4">
        <f>SUM(E180)</f>
        <v>72860</v>
      </c>
      <c r="F181" s="4">
        <f>SUM(F180)</f>
        <v>19000</v>
      </c>
      <c r="G181" s="7">
        <f>SUM(G180)</f>
        <v>53860</v>
      </c>
      <c r="H181" s="7"/>
      <c r="I181" s="7">
        <f>SUM(I180)</f>
        <v>0</v>
      </c>
      <c r="J181" s="3"/>
      <c r="K181" s="3"/>
      <c r="L181" s="3"/>
      <c r="M181" s="3"/>
    </row>
    <row r="182" spans="1:13">
      <c r="A182" s="43"/>
      <c r="B182" s="3"/>
      <c r="C182" s="3"/>
      <c r="D182" s="9" t="s">
        <v>227</v>
      </c>
      <c r="E182" s="10">
        <f>E177+E176+E172+E170+E164+E162+E158+E157+E155+E150+E147+E145</f>
        <v>5029901</v>
      </c>
      <c r="F182" s="10">
        <f>F177+F176+F172+F170+F164+F162+F158+F157+F155+F150+F147+F145</f>
        <v>939001</v>
      </c>
      <c r="G182" s="11">
        <f>G177+G176+G172+G170+G164+G162+G158+G157+G155+G150+G147+G145</f>
        <v>4090900</v>
      </c>
      <c r="H182" s="11"/>
      <c r="I182" s="11">
        <f>I177+I176+I172+I170+I164+I162+I158+I157+I155+I150+I147+I145</f>
        <v>1873000</v>
      </c>
      <c r="J182" s="3"/>
      <c r="K182" s="3"/>
      <c r="L182" s="3"/>
      <c r="M182" s="3"/>
    </row>
    <row r="183" spans="1:13">
      <c r="A183" s="43"/>
      <c r="B183" s="3"/>
      <c r="C183" s="3"/>
      <c r="D183" s="19" t="s">
        <v>352</v>
      </c>
      <c r="E183" s="22">
        <f>E142</f>
        <v>389000</v>
      </c>
      <c r="F183" s="22">
        <f>F142</f>
        <v>60000</v>
      </c>
      <c r="G183" s="23">
        <f>G142</f>
        <v>329000</v>
      </c>
      <c r="H183" s="23"/>
      <c r="I183" s="23">
        <f>I142</f>
        <v>329000</v>
      </c>
      <c r="J183" s="3"/>
      <c r="K183" s="3"/>
      <c r="L183" s="3"/>
      <c r="M183" s="3"/>
    </row>
    <row r="184" spans="1:13">
      <c r="A184" s="43"/>
      <c r="B184" s="3"/>
      <c r="C184" s="3"/>
      <c r="D184" s="6" t="s">
        <v>228</v>
      </c>
      <c r="E184" s="14">
        <f>E185-E183-E182</f>
        <v>2596431</v>
      </c>
      <c r="F184" s="14">
        <f>F185-F183-F182</f>
        <v>316076</v>
      </c>
      <c r="G184" s="15">
        <f>G185-G183-G182</f>
        <v>2280355</v>
      </c>
      <c r="H184" s="15"/>
      <c r="I184" s="15">
        <f>I185-I183-I182</f>
        <v>2009000</v>
      </c>
      <c r="J184" s="3"/>
      <c r="K184" s="3"/>
      <c r="L184" s="3"/>
      <c r="M184" s="3"/>
    </row>
    <row r="185" spans="1:13">
      <c r="A185" s="43"/>
      <c r="B185" s="3"/>
      <c r="C185" s="3"/>
      <c r="D185" s="6" t="s">
        <v>485</v>
      </c>
      <c r="E185" s="12">
        <f>E181+E179+E173+E171+E169+E165+E163+E160+E156+E154+E149+E144+E142</f>
        <v>8015332</v>
      </c>
      <c r="F185" s="12">
        <f>F181+F179+F173+F171+F169+F165+F163+F160+F156+F154+F149+F144+F142</f>
        <v>1315077</v>
      </c>
      <c r="G185" s="13">
        <f>G181+G179+G173+G171+G169+G165+G163+G160+G156+G154+G149+G144+G142</f>
        <v>6700255</v>
      </c>
      <c r="H185" s="13"/>
      <c r="I185" s="13">
        <f>I181+I179+I173+I171+I169+I165+I163+I160+I156+I154+I149+I144+I142</f>
        <v>4211000</v>
      </c>
      <c r="J185" s="3"/>
      <c r="K185" s="3"/>
      <c r="L185" s="3"/>
      <c r="M185" s="3"/>
    </row>
    <row r="186" spans="1:13" ht="12.95" customHeight="1">
      <c r="A186" s="43" t="s">
        <v>101</v>
      </c>
      <c r="B186" s="3" t="s">
        <v>486</v>
      </c>
      <c r="C186" s="3" t="s">
        <v>487</v>
      </c>
      <c r="D186" s="3" t="s">
        <v>488</v>
      </c>
      <c r="E186" s="3">
        <v>84250</v>
      </c>
      <c r="F186" s="3">
        <v>14250</v>
      </c>
      <c r="G186" s="3">
        <v>70000</v>
      </c>
      <c r="H186" s="3">
        <v>60</v>
      </c>
      <c r="I186" s="3">
        <v>70000</v>
      </c>
      <c r="J186" s="3">
        <v>4</v>
      </c>
      <c r="K186" s="3">
        <v>4</v>
      </c>
      <c r="L186" s="3">
        <v>0</v>
      </c>
      <c r="M186" s="3">
        <v>0</v>
      </c>
    </row>
    <row r="187" spans="1:13">
      <c r="A187" s="43"/>
      <c r="B187" s="3"/>
      <c r="C187" s="3"/>
      <c r="D187" s="19" t="s">
        <v>295</v>
      </c>
      <c r="E187" s="17">
        <f>SUM(E186)</f>
        <v>84250</v>
      </c>
      <c r="F187" s="17">
        <f>SUM(F186)</f>
        <v>14250</v>
      </c>
      <c r="G187" s="18">
        <f>SUM(G186)</f>
        <v>70000</v>
      </c>
      <c r="H187" s="18"/>
      <c r="I187" s="18">
        <f>SUM(I186)</f>
        <v>70000</v>
      </c>
      <c r="J187" s="3"/>
      <c r="K187" s="3"/>
      <c r="L187" s="3"/>
      <c r="M187" s="3"/>
    </row>
    <row r="188" spans="1:13">
      <c r="A188" s="43"/>
      <c r="B188" s="3" t="s">
        <v>489</v>
      </c>
      <c r="C188" s="3" t="s">
        <v>490</v>
      </c>
      <c r="D188" s="3" t="s">
        <v>491</v>
      </c>
      <c r="E188" s="8">
        <v>347000</v>
      </c>
      <c r="F188" s="8">
        <v>35000</v>
      </c>
      <c r="G188" s="8">
        <v>312000</v>
      </c>
      <c r="H188" s="8">
        <v>35</v>
      </c>
      <c r="I188" s="8">
        <v>0</v>
      </c>
      <c r="J188" s="3">
        <v>4</v>
      </c>
      <c r="K188" s="3">
        <v>4</v>
      </c>
      <c r="L188" s="3">
        <v>0</v>
      </c>
      <c r="M188" s="3">
        <v>0</v>
      </c>
    </row>
    <row r="189" spans="1:13">
      <c r="A189" s="43"/>
      <c r="B189" s="3"/>
      <c r="C189" s="3"/>
      <c r="D189" s="6" t="s">
        <v>492</v>
      </c>
      <c r="E189" s="4">
        <f>SUM(E188)</f>
        <v>347000</v>
      </c>
      <c r="F189" s="4">
        <f>SUM(F188)</f>
        <v>35000</v>
      </c>
      <c r="G189" s="7">
        <f>SUM(G188)</f>
        <v>312000</v>
      </c>
      <c r="H189" s="7"/>
      <c r="I189" s="7">
        <f>SUM(I188)</f>
        <v>0</v>
      </c>
      <c r="J189" s="3"/>
      <c r="K189" s="3"/>
      <c r="L189" s="3"/>
      <c r="M189" s="3"/>
    </row>
    <row r="190" spans="1:13">
      <c r="A190" s="43"/>
      <c r="B190" s="3" t="s">
        <v>493</v>
      </c>
      <c r="C190" s="3" t="s">
        <v>494</v>
      </c>
      <c r="D190" s="3" t="s">
        <v>495</v>
      </c>
      <c r="E190" s="8">
        <v>335000</v>
      </c>
      <c r="F190" s="8">
        <v>50000</v>
      </c>
      <c r="G190" s="8">
        <v>285000</v>
      </c>
      <c r="H190" s="8">
        <v>50</v>
      </c>
      <c r="I190" s="8">
        <v>285000</v>
      </c>
      <c r="J190" s="3">
        <v>4</v>
      </c>
      <c r="K190" s="3">
        <v>4</v>
      </c>
      <c r="L190" s="3">
        <v>0</v>
      </c>
      <c r="M190" s="3">
        <v>0</v>
      </c>
    </row>
    <row r="191" spans="1:13">
      <c r="A191" s="43"/>
      <c r="B191" s="3" t="s">
        <v>493</v>
      </c>
      <c r="C191" s="3" t="s">
        <v>496</v>
      </c>
      <c r="D191" s="3" t="s">
        <v>497</v>
      </c>
      <c r="E191" s="8">
        <v>256000</v>
      </c>
      <c r="F191" s="8">
        <v>50000</v>
      </c>
      <c r="G191" s="8">
        <v>206000</v>
      </c>
      <c r="H191" s="8">
        <v>50</v>
      </c>
      <c r="I191" s="8">
        <v>206000</v>
      </c>
      <c r="J191" s="3">
        <v>4</v>
      </c>
      <c r="K191" s="3">
        <v>4</v>
      </c>
      <c r="L191" s="3">
        <v>0</v>
      </c>
      <c r="M191" s="3">
        <v>0</v>
      </c>
    </row>
    <row r="192" spans="1:13">
      <c r="A192" s="43"/>
      <c r="B192" s="3" t="s">
        <v>493</v>
      </c>
      <c r="C192" s="3" t="s">
        <v>498</v>
      </c>
      <c r="D192" s="3" t="s">
        <v>499</v>
      </c>
      <c r="E192" s="3">
        <v>58000</v>
      </c>
      <c r="F192" s="3">
        <v>5800</v>
      </c>
      <c r="G192" s="3">
        <v>52200</v>
      </c>
      <c r="H192" s="3">
        <v>55</v>
      </c>
      <c r="I192" s="3">
        <v>52000</v>
      </c>
      <c r="J192" s="3">
        <v>4</v>
      </c>
      <c r="K192" s="3">
        <v>4</v>
      </c>
      <c r="L192" s="3">
        <v>0</v>
      </c>
      <c r="M192" s="3">
        <v>0</v>
      </c>
    </row>
    <row r="193" spans="1:13">
      <c r="A193" s="43"/>
      <c r="B193" s="3" t="s">
        <v>493</v>
      </c>
      <c r="C193" s="3" t="s">
        <v>500</v>
      </c>
      <c r="D193" s="3" t="s">
        <v>501</v>
      </c>
      <c r="E193" s="8">
        <v>400000</v>
      </c>
      <c r="F193" s="8">
        <v>40000</v>
      </c>
      <c r="G193" s="8">
        <v>360000</v>
      </c>
      <c r="H193" s="8">
        <v>35</v>
      </c>
      <c r="I193" s="8">
        <v>0</v>
      </c>
      <c r="J193" s="3">
        <v>4</v>
      </c>
      <c r="K193" s="3">
        <v>4</v>
      </c>
      <c r="L193" s="3">
        <v>0</v>
      </c>
      <c r="M193" s="3">
        <v>0</v>
      </c>
    </row>
    <row r="194" spans="1:13">
      <c r="A194" s="43"/>
      <c r="B194" s="3"/>
      <c r="C194" s="3"/>
      <c r="D194" s="6" t="s">
        <v>502</v>
      </c>
      <c r="E194" s="4">
        <f>SUM(E190:E193)</f>
        <v>1049000</v>
      </c>
      <c r="F194" s="4">
        <f>SUM(F190:F193)</f>
        <v>145800</v>
      </c>
      <c r="G194" s="7">
        <f>SUM(G190:G193)</f>
        <v>903200</v>
      </c>
      <c r="H194" s="7"/>
      <c r="I194" s="7">
        <f>SUM(I190:I193)</f>
        <v>543000</v>
      </c>
      <c r="J194" s="3"/>
      <c r="K194" s="3"/>
      <c r="L194" s="3"/>
      <c r="M194" s="3"/>
    </row>
    <row r="195" spans="1:13">
      <c r="A195" s="43"/>
      <c r="B195" s="3" t="s">
        <v>503</v>
      </c>
      <c r="C195" s="3" t="s">
        <v>504</v>
      </c>
      <c r="D195" s="3" t="s">
        <v>505</v>
      </c>
      <c r="E195" s="3">
        <v>61300</v>
      </c>
      <c r="F195" s="3">
        <v>6700</v>
      </c>
      <c r="G195" s="3">
        <v>54600</v>
      </c>
      <c r="H195" s="3">
        <v>50</v>
      </c>
      <c r="I195" s="3">
        <v>42000</v>
      </c>
      <c r="J195" s="3">
        <v>4</v>
      </c>
      <c r="K195" s="3">
        <v>4</v>
      </c>
      <c r="L195" s="3">
        <v>0</v>
      </c>
      <c r="M195" s="3">
        <v>0</v>
      </c>
    </row>
    <row r="196" spans="1:13">
      <c r="A196" s="43"/>
      <c r="B196" s="3" t="s">
        <v>503</v>
      </c>
      <c r="C196" s="3" t="s">
        <v>506</v>
      </c>
      <c r="D196" s="3" t="s">
        <v>507</v>
      </c>
      <c r="E196" s="3">
        <v>39450</v>
      </c>
      <c r="F196" s="3">
        <v>4100</v>
      </c>
      <c r="G196" s="3">
        <v>35350</v>
      </c>
      <c r="H196" s="3">
        <v>35</v>
      </c>
      <c r="I196" s="3">
        <v>0</v>
      </c>
      <c r="J196" s="3">
        <v>4</v>
      </c>
      <c r="K196" s="3">
        <v>4</v>
      </c>
      <c r="L196" s="3">
        <v>0</v>
      </c>
      <c r="M196" s="3">
        <v>0</v>
      </c>
    </row>
    <row r="197" spans="1:13">
      <c r="A197" s="43"/>
      <c r="B197" s="3" t="s">
        <v>503</v>
      </c>
      <c r="C197" s="3" t="s">
        <v>508</v>
      </c>
      <c r="D197" s="3" t="s">
        <v>509</v>
      </c>
      <c r="E197" s="8">
        <v>322290</v>
      </c>
      <c r="F197" s="8">
        <v>103280</v>
      </c>
      <c r="G197" s="8">
        <v>219010</v>
      </c>
      <c r="H197" s="8">
        <v>35</v>
      </c>
      <c r="I197" s="8">
        <v>0</v>
      </c>
      <c r="J197" s="3">
        <v>4</v>
      </c>
      <c r="K197" s="3">
        <v>4</v>
      </c>
      <c r="L197" s="3">
        <v>0</v>
      </c>
      <c r="M197" s="3">
        <v>0</v>
      </c>
    </row>
    <row r="198" spans="1:13">
      <c r="A198" s="43"/>
      <c r="B198" s="3"/>
      <c r="C198" s="3"/>
      <c r="D198" s="6" t="s">
        <v>510</v>
      </c>
      <c r="E198" s="4">
        <f>SUM(E195:E197)</f>
        <v>423040</v>
      </c>
      <c r="F198" s="4">
        <f>SUM(F195:F197)</f>
        <v>114080</v>
      </c>
      <c r="G198" s="7">
        <f>SUM(G195:G197)</f>
        <v>308960</v>
      </c>
      <c r="H198" s="7"/>
      <c r="I198" s="7">
        <f>SUM(I195:I197)</f>
        <v>42000</v>
      </c>
      <c r="J198" s="3"/>
      <c r="K198" s="3"/>
      <c r="L198" s="3"/>
      <c r="M198" s="3"/>
    </row>
    <row r="199" spans="1:13">
      <c r="A199" s="43"/>
      <c r="B199" s="3" t="s">
        <v>511</v>
      </c>
      <c r="C199" s="3" t="s">
        <v>512</v>
      </c>
      <c r="D199" s="3" t="s">
        <v>513</v>
      </c>
      <c r="E199" s="8">
        <v>500000</v>
      </c>
      <c r="F199" s="8">
        <v>50000</v>
      </c>
      <c r="G199" s="8">
        <v>450000</v>
      </c>
      <c r="H199" s="8">
        <v>20</v>
      </c>
      <c r="I199" s="8">
        <v>0</v>
      </c>
      <c r="J199" s="3">
        <v>4</v>
      </c>
      <c r="K199" s="3">
        <v>4</v>
      </c>
      <c r="L199" s="3">
        <v>0</v>
      </c>
      <c r="M199" s="3">
        <v>0</v>
      </c>
    </row>
    <row r="200" spans="1:13">
      <c r="A200" s="43"/>
      <c r="B200" s="3" t="s">
        <v>511</v>
      </c>
      <c r="C200" s="3" t="s">
        <v>514</v>
      </c>
      <c r="D200" s="3" t="s">
        <v>515</v>
      </c>
      <c r="E200" s="8">
        <v>400000</v>
      </c>
      <c r="F200" s="8">
        <v>50000</v>
      </c>
      <c r="G200" s="8">
        <v>350000</v>
      </c>
      <c r="H200" s="8">
        <v>35</v>
      </c>
      <c r="I200" s="8">
        <v>0</v>
      </c>
      <c r="J200" s="3">
        <v>4</v>
      </c>
      <c r="K200" s="3">
        <v>4</v>
      </c>
      <c r="L200" s="3">
        <v>0</v>
      </c>
      <c r="M200" s="3">
        <v>0</v>
      </c>
    </row>
    <row r="201" spans="1:13">
      <c r="A201" s="43"/>
      <c r="B201" s="3"/>
      <c r="C201" s="3"/>
      <c r="D201" s="6" t="s">
        <v>516</v>
      </c>
      <c r="E201" s="4">
        <f>SUM(E199:E200)</f>
        <v>900000</v>
      </c>
      <c r="F201" s="4">
        <f>SUM(F199:F200)</f>
        <v>100000</v>
      </c>
      <c r="G201" s="7">
        <f>SUM(G199:G200)</f>
        <v>800000</v>
      </c>
      <c r="H201" s="7"/>
      <c r="I201" s="7">
        <f>SUM(I199:I200)</f>
        <v>0</v>
      </c>
      <c r="J201" s="3"/>
      <c r="K201" s="3"/>
      <c r="L201" s="3"/>
      <c r="M201" s="3"/>
    </row>
    <row r="202" spans="1:13">
      <c r="A202" s="43"/>
      <c r="B202" s="3" t="s">
        <v>517</v>
      </c>
      <c r="C202" s="3" t="s">
        <v>518</v>
      </c>
      <c r="D202" s="3" t="s">
        <v>519</v>
      </c>
      <c r="E202" s="3">
        <v>97200</v>
      </c>
      <c r="F202" s="3">
        <v>10200</v>
      </c>
      <c r="G202" s="3">
        <v>87000</v>
      </c>
      <c r="H202" s="3">
        <v>60</v>
      </c>
      <c r="I202" s="3">
        <v>85000</v>
      </c>
      <c r="J202" s="3">
        <v>4</v>
      </c>
      <c r="K202" s="3">
        <v>4</v>
      </c>
      <c r="L202" s="3">
        <v>0</v>
      </c>
      <c r="M202" s="3">
        <v>0</v>
      </c>
    </row>
    <row r="203" spans="1:13">
      <c r="A203" s="43"/>
      <c r="B203" s="3" t="s">
        <v>517</v>
      </c>
      <c r="C203" s="3" t="s">
        <v>520</v>
      </c>
      <c r="D203" s="3" t="s">
        <v>521</v>
      </c>
      <c r="E203" s="3">
        <v>189600</v>
      </c>
      <c r="F203" s="3">
        <v>20600</v>
      </c>
      <c r="G203" s="3">
        <v>169000</v>
      </c>
      <c r="H203" s="3">
        <v>55</v>
      </c>
      <c r="I203" s="3">
        <v>169000</v>
      </c>
      <c r="J203" s="3">
        <v>4</v>
      </c>
      <c r="K203" s="3">
        <v>4</v>
      </c>
      <c r="L203" s="3">
        <v>0</v>
      </c>
      <c r="M203" s="3">
        <v>0</v>
      </c>
    </row>
    <row r="204" spans="1:13">
      <c r="A204" s="43"/>
      <c r="B204" s="3" t="s">
        <v>517</v>
      </c>
      <c r="C204" s="3" t="s">
        <v>522</v>
      </c>
      <c r="D204" s="3" t="s">
        <v>523</v>
      </c>
      <c r="E204" s="3">
        <v>121000</v>
      </c>
      <c r="F204" s="3">
        <v>61000</v>
      </c>
      <c r="G204" s="3">
        <v>60000</v>
      </c>
      <c r="H204" s="3">
        <v>40</v>
      </c>
      <c r="I204" s="3">
        <v>30000</v>
      </c>
      <c r="J204" s="3">
        <v>4</v>
      </c>
      <c r="K204" s="3">
        <v>4</v>
      </c>
      <c r="L204" s="3">
        <v>0</v>
      </c>
      <c r="M204" s="3">
        <v>0</v>
      </c>
    </row>
    <row r="205" spans="1:13">
      <c r="A205" s="43"/>
      <c r="B205" s="3" t="s">
        <v>517</v>
      </c>
      <c r="C205" s="3" t="s">
        <v>524</v>
      </c>
      <c r="D205" s="3" t="s">
        <v>525</v>
      </c>
      <c r="E205" s="3">
        <v>156140</v>
      </c>
      <c r="F205" s="3">
        <v>18140</v>
      </c>
      <c r="G205" s="3">
        <v>126000</v>
      </c>
      <c r="H205" s="3">
        <v>30</v>
      </c>
      <c r="I205" s="3">
        <v>0</v>
      </c>
      <c r="J205" s="3">
        <v>4</v>
      </c>
      <c r="K205" s="3">
        <v>4</v>
      </c>
      <c r="L205" s="3">
        <v>0</v>
      </c>
      <c r="M205" s="3">
        <v>0</v>
      </c>
    </row>
    <row r="206" spans="1:13">
      <c r="A206" s="43"/>
      <c r="B206" s="3" t="s">
        <v>517</v>
      </c>
      <c r="C206" s="3" t="s">
        <v>526</v>
      </c>
      <c r="D206" s="3" t="s">
        <v>527</v>
      </c>
      <c r="E206" s="3">
        <v>15000</v>
      </c>
      <c r="F206" s="3">
        <v>4000</v>
      </c>
      <c r="G206" s="3">
        <v>11000</v>
      </c>
      <c r="H206" s="3">
        <v>55</v>
      </c>
      <c r="I206" s="3">
        <v>11000</v>
      </c>
      <c r="J206" s="3">
        <v>4</v>
      </c>
      <c r="K206" s="3">
        <v>4</v>
      </c>
      <c r="L206" s="3">
        <v>0</v>
      </c>
      <c r="M206" s="3">
        <v>0</v>
      </c>
    </row>
    <row r="207" spans="1:13">
      <c r="A207" s="43"/>
      <c r="B207" s="3" t="s">
        <v>517</v>
      </c>
      <c r="C207" s="3" t="s">
        <v>528</v>
      </c>
      <c r="D207" s="3" t="s">
        <v>529</v>
      </c>
      <c r="E207" s="3">
        <v>28000</v>
      </c>
      <c r="F207" s="3">
        <v>3000</v>
      </c>
      <c r="G207" s="3">
        <v>25000</v>
      </c>
      <c r="H207" s="3">
        <v>45</v>
      </c>
      <c r="I207" s="3">
        <v>23000</v>
      </c>
      <c r="J207" s="3">
        <v>4</v>
      </c>
      <c r="K207" s="3">
        <v>4</v>
      </c>
      <c r="L207" s="3">
        <v>0</v>
      </c>
      <c r="M207" s="3">
        <v>0</v>
      </c>
    </row>
    <row r="208" spans="1:13">
      <c r="A208" s="43"/>
      <c r="B208" s="3" t="s">
        <v>517</v>
      </c>
      <c r="C208" s="3" t="s">
        <v>530</v>
      </c>
      <c r="D208" s="3" t="s">
        <v>531</v>
      </c>
      <c r="E208" s="3">
        <v>50000</v>
      </c>
      <c r="F208" s="3">
        <v>5000</v>
      </c>
      <c r="G208" s="3">
        <v>45000</v>
      </c>
      <c r="H208" s="3">
        <v>0</v>
      </c>
      <c r="I208" s="3">
        <v>0</v>
      </c>
      <c r="J208" s="3">
        <v>4</v>
      </c>
      <c r="K208" s="3">
        <v>4</v>
      </c>
      <c r="L208" s="3">
        <v>0</v>
      </c>
      <c r="M208" s="3">
        <v>0</v>
      </c>
    </row>
    <row r="209" spans="1:13">
      <c r="A209" s="43"/>
      <c r="B209" s="3" t="s">
        <v>517</v>
      </c>
      <c r="C209" s="3" t="s">
        <v>532</v>
      </c>
      <c r="D209" s="3" t="s">
        <v>533</v>
      </c>
      <c r="E209" s="3">
        <v>87000</v>
      </c>
      <c r="F209" s="3">
        <v>10000</v>
      </c>
      <c r="G209" s="3">
        <v>77000</v>
      </c>
      <c r="H209" s="3">
        <v>65</v>
      </c>
      <c r="I209" s="3">
        <v>52000</v>
      </c>
      <c r="J209" s="3">
        <v>4</v>
      </c>
      <c r="K209" s="3">
        <v>4</v>
      </c>
      <c r="L209" s="3">
        <v>0</v>
      </c>
      <c r="M209" s="3">
        <v>0</v>
      </c>
    </row>
    <row r="210" spans="1:13">
      <c r="A210" s="43"/>
      <c r="B210" s="3"/>
      <c r="C210" s="3"/>
      <c r="D210" s="6" t="s">
        <v>534</v>
      </c>
      <c r="E210" s="4">
        <f>SUM(E202:E209)</f>
        <v>743940</v>
      </c>
      <c r="F210" s="4">
        <f>SUM(F202:F209)</f>
        <v>131940</v>
      </c>
      <c r="G210" s="7">
        <f>SUM(G202:G209)</f>
        <v>600000</v>
      </c>
      <c r="H210" s="7"/>
      <c r="I210" s="7">
        <f>SUM(I202:I209)</f>
        <v>370000</v>
      </c>
      <c r="J210" s="3"/>
      <c r="K210" s="3"/>
      <c r="L210" s="3"/>
      <c r="M210" s="3"/>
    </row>
    <row r="211" spans="1:13">
      <c r="A211" s="43"/>
      <c r="B211" s="3" t="s">
        <v>535</v>
      </c>
      <c r="C211" s="3" t="s">
        <v>536</v>
      </c>
      <c r="D211" s="3" t="s">
        <v>537</v>
      </c>
      <c r="E211" s="8">
        <v>388800</v>
      </c>
      <c r="F211" s="8">
        <v>38880</v>
      </c>
      <c r="G211" s="8">
        <v>349920</v>
      </c>
      <c r="H211" s="8">
        <v>0</v>
      </c>
      <c r="I211" s="8">
        <v>0</v>
      </c>
      <c r="J211" s="3">
        <v>4</v>
      </c>
      <c r="K211" s="3">
        <v>4</v>
      </c>
      <c r="L211" s="3">
        <v>0</v>
      </c>
      <c r="M211" s="3">
        <v>0</v>
      </c>
    </row>
    <row r="212" spans="1:13">
      <c r="A212" s="43"/>
      <c r="B212" s="3" t="s">
        <v>535</v>
      </c>
      <c r="C212" s="3" t="s">
        <v>538</v>
      </c>
      <c r="D212" s="3" t="s">
        <v>539</v>
      </c>
      <c r="E212" s="8">
        <v>330000</v>
      </c>
      <c r="F212" s="8">
        <v>33000</v>
      </c>
      <c r="G212" s="8">
        <v>297000</v>
      </c>
      <c r="H212" s="8">
        <v>0</v>
      </c>
      <c r="I212" s="8">
        <v>0</v>
      </c>
      <c r="J212" s="3">
        <v>4</v>
      </c>
      <c r="K212" s="3">
        <v>4</v>
      </c>
      <c r="L212" s="3">
        <v>0</v>
      </c>
      <c r="M212" s="3">
        <v>0</v>
      </c>
    </row>
    <row r="213" spans="1:13">
      <c r="A213" s="43"/>
      <c r="B213" s="3"/>
      <c r="C213" s="3"/>
      <c r="D213" s="6" t="s">
        <v>540</v>
      </c>
      <c r="E213" s="4">
        <f>SUM(E211:E212)</f>
        <v>718800</v>
      </c>
      <c r="F213" s="4">
        <f>SUM(F211:F212)</f>
        <v>71880</v>
      </c>
      <c r="G213" s="7">
        <f>SUM(G211:G212)</f>
        <v>646920</v>
      </c>
      <c r="H213" s="7"/>
      <c r="I213" s="7">
        <f>SUM(I211:I212)</f>
        <v>0</v>
      </c>
      <c r="J213" s="3"/>
      <c r="K213" s="3"/>
      <c r="L213" s="3"/>
      <c r="M213" s="3"/>
    </row>
    <row r="214" spans="1:13">
      <c r="A214" s="43"/>
      <c r="B214" s="3" t="s">
        <v>541</v>
      </c>
      <c r="C214" s="3" t="s">
        <v>542</v>
      </c>
      <c r="D214" s="3" t="s">
        <v>543</v>
      </c>
      <c r="E214" s="3">
        <v>142800</v>
      </c>
      <c r="F214" s="3">
        <v>29800</v>
      </c>
      <c r="G214" s="3">
        <v>113000</v>
      </c>
      <c r="H214" s="3">
        <v>60</v>
      </c>
      <c r="I214" s="3">
        <v>113000</v>
      </c>
      <c r="J214" s="3">
        <v>4</v>
      </c>
      <c r="K214" s="3">
        <v>4</v>
      </c>
      <c r="L214" s="3">
        <v>0</v>
      </c>
      <c r="M214" s="3">
        <v>0</v>
      </c>
    </row>
    <row r="215" spans="1:13">
      <c r="A215" s="43"/>
      <c r="B215" s="3" t="s">
        <v>541</v>
      </c>
      <c r="C215" s="3" t="s">
        <v>544</v>
      </c>
      <c r="D215" s="3" t="s">
        <v>545</v>
      </c>
      <c r="E215" s="3">
        <v>46800</v>
      </c>
      <c r="F215" s="3">
        <v>17800</v>
      </c>
      <c r="G215" s="3">
        <v>29000</v>
      </c>
      <c r="H215" s="3">
        <v>35</v>
      </c>
      <c r="I215" s="3">
        <v>0</v>
      </c>
      <c r="J215" s="3">
        <v>4</v>
      </c>
      <c r="K215" s="3">
        <v>4</v>
      </c>
      <c r="L215" s="3">
        <v>0</v>
      </c>
      <c r="M215" s="3">
        <v>0</v>
      </c>
    </row>
    <row r="216" spans="1:13">
      <c r="A216" s="43"/>
      <c r="B216" s="3" t="s">
        <v>541</v>
      </c>
      <c r="C216" s="3" t="s">
        <v>546</v>
      </c>
      <c r="D216" s="3" t="s">
        <v>547</v>
      </c>
      <c r="E216" s="8">
        <v>623000</v>
      </c>
      <c r="F216" s="8">
        <v>73000</v>
      </c>
      <c r="G216" s="8">
        <v>550000</v>
      </c>
      <c r="H216" s="8">
        <v>50</v>
      </c>
      <c r="I216" s="8">
        <v>550000</v>
      </c>
      <c r="J216" s="3">
        <v>4</v>
      </c>
      <c r="K216" s="3">
        <v>4</v>
      </c>
      <c r="L216" s="3">
        <v>0</v>
      </c>
      <c r="M216" s="3">
        <v>0</v>
      </c>
    </row>
    <row r="217" spans="1:13">
      <c r="A217" s="43"/>
      <c r="B217" s="3" t="s">
        <v>541</v>
      </c>
      <c r="C217" s="3" t="s">
        <v>548</v>
      </c>
      <c r="D217" s="3" t="s">
        <v>549</v>
      </c>
      <c r="E217" s="3">
        <v>243600</v>
      </c>
      <c r="F217" s="3">
        <v>27600</v>
      </c>
      <c r="G217" s="3">
        <v>216000</v>
      </c>
      <c r="H217" s="3">
        <v>65</v>
      </c>
      <c r="I217" s="3">
        <v>216000</v>
      </c>
      <c r="J217" s="3">
        <v>4</v>
      </c>
      <c r="K217" s="3">
        <v>4</v>
      </c>
      <c r="L217" s="3">
        <v>0</v>
      </c>
      <c r="M217" s="3">
        <v>0</v>
      </c>
    </row>
    <row r="218" spans="1:13">
      <c r="A218" s="43"/>
      <c r="B218" s="3"/>
      <c r="C218" s="3"/>
      <c r="D218" s="6" t="s">
        <v>550</v>
      </c>
      <c r="E218" s="4">
        <f>SUM(E214:E217)</f>
        <v>1056200</v>
      </c>
      <c r="F218" s="4">
        <f>SUM(F214:F217)</f>
        <v>148200</v>
      </c>
      <c r="G218" s="7">
        <f>SUM(G214:G217)</f>
        <v>908000</v>
      </c>
      <c r="H218" s="7"/>
      <c r="I218" s="7">
        <f>SUM(I214:I217)</f>
        <v>879000</v>
      </c>
      <c r="J218" s="3"/>
      <c r="K218" s="3"/>
      <c r="L218" s="3"/>
      <c r="M218" s="3"/>
    </row>
    <row r="219" spans="1:13">
      <c r="A219" s="43"/>
      <c r="B219" s="3" t="s">
        <v>551</v>
      </c>
      <c r="C219" s="3" t="s">
        <v>552</v>
      </c>
      <c r="D219" s="3" t="s">
        <v>553</v>
      </c>
      <c r="E219" s="8">
        <v>312931</v>
      </c>
      <c r="F219" s="8">
        <v>31294</v>
      </c>
      <c r="G219" s="8">
        <v>281637</v>
      </c>
      <c r="H219" s="8">
        <v>0</v>
      </c>
      <c r="I219" s="8">
        <v>0</v>
      </c>
      <c r="J219" s="3">
        <v>4</v>
      </c>
      <c r="K219" s="3">
        <v>4</v>
      </c>
      <c r="L219" s="3">
        <v>0</v>
      </c>
      <c r="M219" s="3">
        <v>0</v>
      </c>
    </row>
    <row r="220" spans="1:13">
      <c r="A220" s="43"/>
      <c r="B220" s="3" t="s">
        <v>551</v>
      </c>
      <c r="C220" s="3" t="s">
        <v>554</v>
      </c>
      <c r="D220" s="3" t="s">
        <v>555</v>
      </c>
      <c r="E220" s="3">
        <v>52866</v>
      </c>
      <c r="F220" s="3">
        <v>5287</v>
      </c>
      <c r="G220" s="3">
        <v>47579</v>
      </c>
      <c r="H220" s="3">
        <v>0</v>
      </c>
      <c r="I220" s="3">
        <v>0</v>
      </c>
      <c r="J220" s="3">
        <v>4</v>
      </c>
      <c r="K220" s="3">
        <v>4</v>
      </c>
      <c r="L220" s="3">
        <v>0</v>
      </c>
      <c r="M220" s="3">
        <v>0</v>
      </c>
    </row>
    <row r="221" spans="1:13">
      <c r="A221" s="43"/>
      <c r="B221" s="3"/>
      <c r="C221" s="3"/>
      <c r="D221" s="6" t="s">
        <v>556</v>
      </c>
      <c r="E221" s="4">
        <f>SUM(E219:E220)</f>
        <v>365797</v>
      </c>
      <c r="F221" s="4">
        <f>SUM(F219:F220)</f>
        <v>36581</v>
      </c>
      <c r="G221" s="7">
        <f>SUM(G219:G220)</f>
        <v>329216</v>
      </c>
      <c r="H221" s="7"/>
      <c r="I221" s="7">
        <f>SUM(I219:I220)</f>
        <v>0</v>
      </c>
      <c r="J221" s="3"/>
      <c r="K221" s="3"/>
      <c r="L221" s="3"/>
      <c r="M221" s="3"/>
    </row>
    <row r="222" spans="1:13">
      <c r="A222" s="43"/>
      <c r="B222" s="3" t="s">
        <v>557</v>
      </c>
      <c r="C222" s="3" t="s">
        <v>558</v>
      </c>
      <c r="D222" s="3" t="s">
        <v>559</v>
      </c>
      <c r="E222" s="3">
        <v>509900</v>
      </c>
      <c r="F222" s="3">
        <v>51000</v>
      </c>
      <c r="G222" s="3">
        <v>458900</v>
      </c>
      <c r="H222" s="3">
        <v>65</v>
      </c>
      <c r="I222" s="3">
        <v>458000</v>
      </c>
      <c r="J222" s="3">
        <v>4</v>
      </c>
      <c r="K222" s="3">
        <v>4</v>
      </c>
      <c r="L222" s="3">
        <v>0</v>
      </c>
      <c r="M222" s="3">
        <v>0</v>
      </c>
    </row>
    <row r="223" spans="1:13">
      <c r="A223" s="43"/>
      <c r="B223" s="3" t="s">
        <v>557</v>
      </c>
      <c r="C223" s="3" t="s">
        <v>560</v>
      </c>
      <c r="D223" s="3" t="s">
        <v>561</v>
      </c>
      <c r="E223" s="3">
        <v>100000</v>
      </c>
      <c r="F223" s="3">
        <v>12000</v>
      </c>
      <c r="G223" s="3">
        <v>88000</v>
      </c>
      <c r="H223" s="3">
        <v>65</v>
      </c>
      <c r="I223" s="3">
        <v>51000</v>
      </c>
      <c r="J223" s="3">
        <v>4</v>
      </c>
      <c r="K223" s="3">
        <v>4</v>
      </c>
      <c r="L223" s="3">
        <v>0</v>
      </c>
      <c r="M223" s="3">
        <v>0</v>
      </c>
    </row>
    <row r="224" spans="1:13">
      <c r="A224" s="43"/>
      <c r="B224" s="3" t="s">
        <v>557</v>
      </c>
      <c r="C224" s="3" t="s">
        <v>562</v>
      </c>
      <c r="D224" s="3" t="s">
        <v>563</v>
      </c>
      <c r="E224" s="3">
        <v>188000</v>
      </c>
      <c r="F224" s="3">
        <v>19000</v>
      </c>
      <c r="G224" s="3">
        <v>132000</v>
      </c>
      <c r="H224" s="3">
        <v>45</v>
      </c>
      <c r="I224" s="3">
        <v>132000</v>
      </c>
      <c r="J224" s="3">
        <v>4</v>
      </c>
      <c r="K224" s="3">
        <v>4</v>
      </c>
      <c r="L224" s="3">
        <v>0</v>
      </c>
      <c r="M224" s="3">
        <v>0</v>
      </c>
    </row>
    <row r="225" spans="1:13">
      <c r="A225" s="43"/>
      <c r="B225" s="3" t="s">
        <v>557</v>
      </c>
      <c r="C225" s="3" t="s">
        <v>564</v>
      </c>
      <c r="D225" s="3" t="s">
        <v>565</v>
      </c>
      <c r="E225" s="3">
        <v>113200</v>
      </c>
      <c r="F225" s="3">
        <v>11400</v>
      </c>
      <c r="G225" s="3">
        <v>101800</v>
      </c>
      <c r="H225" s="3">
        <v>45</v>
      </c>
      <c r="I225" s="3">
        <v>92000</v>
      </c>
      <c r="J225" s="3">
        <v>4</v>
      </c>
      <c r="K225" s="3">
        <v>4</v>
      </c>
      <c r="L225" s="3">
        <v>0</v>
      </c>
      <c r="M225" s="3">
        <v>0</v>
      </c>
    </row>
    <row r="226" spans="1:13">
      <c r="A226" s="43"/>
      <c r="B226" s="3" t="s">
        <v>557</v>
      </c>
      <c r="C226" s="3" t="s">
        <v>566</v>
      </c>
      <c r="D226" s="3" t="s">
        <v>567</v>
      </c>
      <c r="E226" s="3">
        <v>60000</v>
      </c>
      <c r="F226" s="3">
        <v>6000</v>
      </c>
      <c r="G226" s="3">
        <v>54000</v>
      </c>
      <c r="H226" s="3">
        <v>0</v>
      </c>
      <c r="I226" s="3">
        <v>0</v>
      </c>
      <c r="J226" s="3">
        <v>4</v>
      </c>
      <c r="K226" s="3">
        <v>4</v>
      </c>
      <c r="L226" s="3">
        <v>0</v>
      </c>
      <c r="M226" s="3">
        <v>0</v>
      </c>
    </row>
    <row r="227" spans="1:13">
      <c r="A227" s="43"/>
      <c r="B227" s="3" t="s">
        <v>557</v>
      </c>
      <c r="C227" s="3" t="s">
        <v>568</v>
      </c>
      <c r="D227" s="3" t="s">
        <v>569</v>
      </c>
      <c r="E227" s="3">
        <v>57500</v>
      </c>
      <c r="F227" s="3">
        <v>11500</v>
      </c>
      <c r="G227" s="3">
        <v>46000</v>
      </c>
      <c r="H227" s="3">
        <v>45</v>
      </c>
      <c r="I227" s="3">
        <v>46000</v>
      </c>
      <c r="J227" s="3">
        <v>4</v>
      </c>
      <c r="K227" s="3">
        <v>4</v>
      </c>
      <c r="L227" s="3">
        <v>0</v>
      </c>
      <c r="M227" s="3">
        <v>0</v>
      </c>
    </row>
    <row r="228" spans="1:13">
      <c r="A228" s="43"/>
      <c r="B228" s="3"/>
      <c r="C228" s="3"/>
      <c r="D228" s="6" t="s">
        <v>570</v>
      </c>
      <c r="E228" s="4">
        <f>SUM(E222:E227)</f>
        <v>1028600</v>
      </c>
      <c r="F228" s="4">
        <f>SUM(F222:F227)</f>
        <v>110900</v>
      </c>
      <c r="G228" s="7">
        <f>SUM(G222:G227)</f>
        <v>880700</v>
      </c>
      <c r="H228" s="7"/>
      <c r="I228" s="7">
        <f>SUM(I222:I227)</f>
        <v>779000</v>
      </c>
      <c r="J228" s="3"/>
      <c r="K228" s="3"/>
      <c r="L228" s="3"/>
      <c r="M228" s="3"/>
    </row>
    <row r="229" spans="1:13">
      <c r="A229" s="43"/>
      <c r="B229" s="3" t="s">
        <v>571</v>
      </c>
      <c r="C229" s="3" t="s">
        <v>572</v>
      </c>
      <c r="D229" s="3" t="s">
        <v>573</v>
      </c>
      <c r="E229" s="3">
        <v>209000</v>
      </c>
      <c r="F229" s="3">
        <v>95000</v>
      </c>
      <c r="G229" s="3">
        <v>114000</v>
      </c>
      <c r="H229" s="3">
        <v>45</v>
      </c>
      <c r="I229" s="3">
        <v>114000</v>
      </c>
      <c r="J229" s="3">
        <v>4</v>
      </c>
      <c r="K229" s="3">
        <v>4</v>
      </c>
      <c r="L229" s="3">
        <v>0</v>
      </c>
      <c r="M229" s="3">
        <v>0</v>
      </c>
    </row>
    <row r="230" spans="1:13">
      <c r="A230" s="43"/>
      <c r="B230" s="3" t="s">
        <v>571</v>
      </c>
      <c r="C230" s="3" t="s">
        <v>574</v>
      </c>
      <c r="D230" s="3" t="s">
        <v>575</v>
      </c>
      <c r="E230" s="3">
        <v>130700</v>
      </c>
      <c r="F230" s="3">
        <v>18700</v>
      </c>
      <c r="G230" s="3">
        <v>112000</v>
      </c>
      <c r="H230" s="3">
        <v>0</v>
      </c>
      <c r="I230" s="3">
        <v>0</v>
      </c>
      <c r="J230" s="3">
        <v>4</v>
      </c>
      <c r="K230" s="3">
        <v>4</v>
      </c>
      <c r="L230" s="3">
        <v>0</v>
      </c>
      <c r="M230" s="3">
        <v>0</v>
      </c>
    </row>
    <row r="231" spans="1:13">
      <c r="A231" s="43"/>
      <c r="B231" s="3"/>
      <c r="C231" s="3"/>
      <c r="D231" s="6" t="s">
        <v>576</v>
      </c>
      <c r="E231" s="4">
        <f>SUM(E229:E230)</f>
        <v>339700</v>
      </c>
      <c r="F231" s="4">
        <f>SUM(F229:F230)</f>
        <v>113700</v>
      </c>
      <c r="G231" s="7">
        <f>SUM(G229:G230)</f>
        <v>226000</v>
      </c>
      <c r="H231" s="7"/>
      <c r="I231" s="7">
        <f>SUM(I229:I230)</f>
        <v>114000</v>
      </c>
      <c r="J231" s="3"/>
      <c r="K231" s="3"/>
      <c r="L231" s="3"/>
      <c r="M231" s="3"/>
    </row>
    <row r="232" spans="1:13">
      <c r="A232" s="43"/>
      <c r="B232" s="3" t="s">
        <v>577</v>
      </c>
      <c r="C232" s="3" t="s">
        <v>578</v>
      </c>
      <c r="D232" s="3" t="s">
        <v>579</v>
      </c>
      <c r="E232" s="8">
        <v>1184304</v>
      </c>
      <c r="F232" s="8">
        <v>213175</v>
      </c>
      <c r="G232" s="8">
        <v>971129</v>
      </c>
      <c r="H232" s="8">
        <v>55</v>
      </c>
      <c r="I232" s="8">
        <v>971000</v>
      </c>
      <c r="J232" s="3">
        <v>4</v>
      </c>
      <c r="K232" s="3">
        <v>4</v>
      </c>
      <c r="L232" s="3">
        <v>0</v>
      </c>
      <c r="M232" s="3">
        <v>0</v>
      </c>
    </row>
    <row r="233" spans="1:13">
      <c r="A233" s="43"/>
      <c r="B233" s="3"/>
      <c r="C233" s="3"/>
      <c r="D233" s="6" t="s">
        <v>580</v>
      </c>
      <c r="E233" s="4">
        <f>SUM(E232)</f>
        <v>1184304</v>
      </c>
      <c r="F233" s="4">
        <f>SUM(F232)</f>
        <v>213175</v>
      </c>
      <c r="G233" s="7">
        <f>SUM(G232)</f>
        <v>971129</v>
      </c>
      <c r="H233" s="7"/>
      <c r="I233" s="7">
        <f>SUM(I232)</f>
        <v>971000</v>
      </c>
      <c r="J233" s="3"/>
      <c r="K233" s="3"/>
      <c r="L233" s="3"/>
      <c r="M233" s="3"/>
    </row>
    <row r="234" spans="1:13">
      <c r="A234" s="43"/>
      <c r="B234" s="3" t="s">
        <v>581</v>
      </c>
      <c r="C234" s="3" t="s">
        <v>582</v>
      </c>
      <c r="D234" s="3" t="s">
        <v>583</v>
      </c>
      <c r="E234" s="3">
        <v>160550</v>
      </c>
      <c r="F234" s="3">
        <v>10000</v>
      </c>
      <c r="G234" s="3">
        <v>90900</v>
      </c>
      <c r="H234" s="3">
        <v>0</v>
      </c>
      <c r="I234" s="3">
        <v>0</v>
      </c>
      <c r="J234" s="3">
        <v>4</v>
      </c>
      <c r="K234" s="3">
        <v>4</v>
      </c>
      <c r="L234" s="3">
        <v>0</v>
      </c>
      <c r="M234" s="3">
        <v>0</v>
      </c>
    </row>
    <row r="235" spans="1:13">
      <c r="A235" s="43"/>
      <c r="B235" s="3" t="s">
        <v>581</v>
      </c>
      <c r="C235" s="3" t="s">
        <v>584</v>
      </c>
      <c r="D235" s="3" t="s">
        <v>585</v>
      </c>
      <c r="E235" s="3">
        <v>201450</v>
      </c>
      <c r="F235" s="3">
        <v>24150</v>
      </c>
      <c r="G235" s="3">
        <v>87300</v>
      </c>
      <c r="H235" s="3">
        <v>0</v>
      </c>
      <c r="I235" s="3">
        <v>0</v>
      </c>
      <c r="J235" s="3">
        <v>4</v>
      </c>
      <c r="K235" s="3">
        <v>4</v>
      </c>
      <c r="L235" s="3">
        <v>0</v>
      </c>
      <c r="M235" s="3">
        <v>0</v>
      </c>
    </row>
    <row r="236" spans="1:13">
      <c r="A236" s="43"/>
      <c r="B236" s="3" t="s">
        <v>581</v>
      </c>
      <c r="C236" s="3" t="s">
        <v>586</v>
      </c>
      <c r="D236" s="3" t="s">
        <v>587</v>
      </c>
      <c r="E236" s="3">
        <v>100760</v>
      </c>
      <c r="F236" s="3">
        <v>12000</v>
      </c>
      <c r="G236" s="3">
        <v>88760</v>
      </c>
      <c r="H236" s="3">
        <v>0</v>
      </c>
      <c r="I236" s="3">
        <v>0</v>
      </c>
      <c r="J236" s="3">
        <v>4</v>
      </c>
      <c r="K236" s="3">
        <v>4</v>
      </c>
      <c r="L236" s="3">
        <v>0</v>
      </c>
      <c r="M236" s="3">
        <v>0</v>
      </c>
    </row>
    <row r="237" spans="1:13">
      <c r="A237" s="43"/>
      <c r="B237" s="3"/>
      <c r="C237" s="3"/>
      <c r="D237" s="6" t="s">
        <v>588</v>
      </c>
      <c r="E237" s="4">
        <f>SUM(E234:E236)</f>
        <v>462760</v>
      </c>
      <c r="F237" s="4">
        <f>SUM(F234:F236)</f>
        <v>46150</v>
      </c>
      <c r="G237" s="7">
        <f>SUM(G234:G236)</f>
        <v>266960</v>
      </c>
      <c r="H237" s="7"/>
      <c r="I237" s="7">
        <f>SUM(I234:I236)</f>
        <v>0</v>
      </c>
      <c r="J237" s="3"/>
      <c r="K237" s="3"/>
      <c r="L237" s="3"/>
      <c r="M237" s="3"/>
    </row>
    <row r="238" spans="1:13">
      <c r="A238" s="43"/>
      <c r="B238" s="3" t="s">
        <v>589</v>
      </c>
      <c r="C238" s="3" t="s">
        <v>590</v>
      </c>
      <c r="D238" s="3" t="s">
        <v>591</v>
      </c>
      <c r="E238" s="3">
        <v>176920</v>
      </c>
      <c r="F238" s="3">
        <v>30000</v>
      </c>
      <c r="G238" s="3">
        <v>131920</v>
      </c>
      <c r="H238" s="3">
        <v>0</v>
      </c>
      <c r="I238" s="3">
        <v>0</v>
      </c>
      <c r="J238" s="3">
        <v>4</v>
      </c>
      <c r="K238" s="3">
        <v>4</v>
      </c>
      <c r="L238" s="3">
        <v>0</v>
      </c>
      <c r="M238" s="3">
        <v>0</v>
      </c>
    </row>
    <row r="239" spans="1:13">
      <c r="A239" s="43"/>
      <c r="B239" s="3" t="s">
        <v>589</v>
      </c>
      <c r="C239" s="3" t="s">
        <v>592</v>
      </c>
      <c r="D239" s="3" t="s">
        <v>593</v>
      </c>
      <c r="E239" s="3">
        <v>69000</v>
      </c>
      <c r="F239" s="3">
        <v>13000</v>
      </c>
      <c r="G239" s="3">
        <v>56000</v>
      </c>
      <c r="H239" s="3">
        <v>40</v>
      </c>
      <c r="I239" s="3">
        <v>41000</v>
      </c>
      <c r="J239" s="3">
        <v>4</v>
      </c>
      <c r="K239" s="3">
        <v>4</v>
      </c>
      <c r="L239" s="3">
        <v>0</v>
      </c>
      <c r="M239" s="3">
        <v>0</v>
      </c>
    </row>
    <row r="240" spans="1:13">
      <c r="A240" s="43"/>
      <c r="B240" s="3" t="s">
        <v>589</v>
      </c>
      <c r="C240" s="3" t="s">
        <v>594</v>
      </c>
      <c r="D240" s="3" t="s">
        <v>595</v>
      </c>
      <c r="E240" s="3">
        <v>21800</v>
      </c>
      <c r="F240" s="3">
        <v>4000</v>
      </c>
      <c r="G240" s="3">
        <v>17800</v>
      </c>
      <c r="H240" s="3">
        <v>45</v>
      </c>
      <c r="I240" s="3">
        <v>17000</v>
      </c>
      <c r="J240" s="3">
        <v>4</v>
      </c>
      <c r="K240" s="3">
        <v>4</v>
      </c>
      <c r="L240" s="3">
        <v>0</v>
      </c>
      <c r="M240" s="3">
        <v>0</v>
      </c>
    </row>
    <row r="241" spans="1:13">
      <c r="A241" s="43"/>
      <c r="B241" s="3" t="s">
        <v>589</v>
      </c>
      <c r="C241" s="3" t="s">
        <v>596</v>
      </c>
      <c r="D241" s="3" t="s">
        <v>597</v>
      </c>
      <c r="E241" s="3">
        <v>43000</v>
      </c>
      <c r="F241" s="3">
        <v>5000</v>
      </c>
      <c r="G241" s="3">
        <v>38000</v>
      </c>
      <c r="H241" s="3">
        <v>45</v>
      </c>
      <c r="I241" s="3">
        <v>38000</v>
      </c>
      <c r="J241" s="3">
        <v>4</v>
      </c>
      <c r="K241" s="3">
        <v>4</v>
      </c>
      <c r="L241" s="3">
        <v>0</v>
      </c>
      <c r="M241" s="3">
        <v>0</v>
      </c>
    </row>
    <row r="242" spans="1:13">
      <c r="A242" s="43"/>
      <c r="B242" s="3" t="s">
        <v>589</v>
      </c>
      <c r="C242" s="3" t="s">
        <v>598</v>
      </c>
      <c r="D242" s="3" t="s">
        <v>599</v>
      </c>
      <c r="E242" s="3">
        <v>47500</v>
      </c>
      <c r="F242" s="3">
        <v>8000</v>
      </c>
      <c r="G242" s="3">
        <v>39500</v>
      </c>
      <c r="H242" s="3">
        <v>0</v>
      </c>
      <c r="I242" s="3">
        <v>0</v>
      </c>
      <c r="J242" s="3">
        <v>4</v>
      </c>
      <c r="K242" s="3">
        <v>4</v>
      </c>
      <c r="L242" s="3">
        <v>0</v>
      </c>
      <c r="M242" s="3">
        <v>0</v>
      </c>
    </row>
    <row r="243" spans="1:13">
      <c r="A243" s="43"/>
      <c r="B243" s="3"/>
      <c r="C243" s="3"/>
      <c r="D243" s="6" t="s">
        <v>600</v>
      </c>
      <c r="E243" s="4">
        <f>SUM(E238:E242)</f>
        <v>358220</v>
      </c>
      <c r="F243" s="4">
        <f>SUM(F238:F242)</f>
        <v>60000</v>
      </c>
      <c r="G243" s="7">
        <f>SUM(G238:G242)</f>
        <v>283220</v>
      </c>
      <c r="H243" s="7"/>
      <c r="I243" s="7">
        <f>SUM(I238:I242)</f>
        <v>96000</v>
      </c>
      <c r="J243" s="3"/>
      <c r="K243" s="3"/>
      <c r="L243" s="3"/>
      <c r="M243" s="3"/>
    </row>
    <row r="244" spans="1:13">
      <c r="A244" s="43"/>
      <c r="B244" s="3" t="s">
        <v>601</v>
      </c>
      <c r="C244" s="3" t="s">
        <v>602</v>
      </c>
      <c r="D244" s="3" t="s">
        <v>603</v>
      </c>
      <c r="E244" s="8">
        <v>300000</v>
      </c>
      <c r="F244" s="8">
        <v>30000</v>
      </c>
      <c r="G244" s="8">
        <v>270000</v>
      </c>
      <c r="H244" s="8">
        <v>65</v>
      </c>
      <c r="I244" s="8">
        <v>270000</v>
      </c>
      <c r="J244" s="3">
        <v>4</v>
      </c>
      <c r="K244" s="3">
        <v>4</v>
      </c>
      <c r="L244" s="3">
        <v>0</v>
      </c>
      <c r="M244" s="3">
        <v>0</v>
      </c>
    </row>
    <row r="245" spans="1:13">
      <c r="A245" s="43"/>
      <c r="B245" s="3" t="s">
        <v>601</v>
      </c>
      <c r="C245" s="3" t="s">
        <v>604</v>
      </c>
      <c r="D245" s="3" t="s">
        <v>605</v>
      </c>
      <c r="E245" s="8">
        <v>350507</v>
      </c>
      <c r="F245" s="8">
        <v>70507</v>
      </c>
      <c r="G245" s="8">
        <v>280000</v>
      </c>
      <c r="H245" s="8">
        <v>65</v>
      </c>
      <c r="I245" s="8">
        <v>280000</v>
      </c>
      <c r="J245" s="3">
        <v>4</v>
      </c>
      <c r="K245" s="3">
        <v>4</v>
      </c>
      <c r="L245" s="3">
        <v>0</v>
      </c>
      <c r="M245" s="3">
        <v>0</v>
      </c>
    </row>
    <row r="246" spans="1:13">
      <c r="A246" s="43"/>
      <c r="B246" s="3" t="s">
        <v>601</v>
      </c>
      <c r="C246" s="3" t="s">
        <v>606</v>
      </c>
      <c r="D246" s="3" t="s">
        <v>607</v>
      </c>
      <c r="E246" s="3">
        <v>20000</v>
      </c>
      <c r="F246" s="3">
        <v>2000</v>
      </c>
      <c r="G246" s="3">
        <v>18000</v>
      </c>
      <c r="H246" s="3">
        <v>40</v>
      </c>
      <c r="I246" s="3">
        <v>15000</v>
      </c>
      <c r="J246" s="3">
        <v>4</v>
      </c>
      <c r="K246" s="3">
        <v>4</v>
      </c>
      <c r="L246" s="3">
        <v>0</v>
      </c>
      <c r="M246" s="3">
        <v>0</v>
      </c>
    </row>
    <row r="247" spans="1:13">
      <c r="A247" s="43"/>
      <c r="B247" s="3"/>
      <c r="C247" s="3"/>
      <c r="D247" s="6" t="s">
        <v>608</v>
      </c>
      <c r="E247" s="4">
        <f>SUM(E244:E246)</f>
        <v>670507</v>
      </c>
      <c r="F247" s="4">
        <f>SUM(F244:F246)</f>
        <v>102507</v>
      </c>
      <c r="G247" s="7">
        <f>SUM(G244:G246)</f>
        <v>568000</v>
      </c>
      <c r="H247" s="7"/>
      <c r="I247" s="7">
        <f>SUM(I244:I246)</f>
        <v>565000</v>
      </c>
      <c r="J247" s="3"/>
      <c r="K247" s="3"/>
      <c r="L247" s="3"/>
      <c r="M247" s="3"/>
    </row>
    <row r="248" spans="1:13">
      <c r="A248" s="43"/>
      <c r="B248" s="3" t="s">
        <v>609</v>
      </c>
      <c r="C248" s="3" t="s">
        <v>610</v>
      </c>
      <c r="D248" s="3" t="s">
        <v>611</v>
      </c>
      <c r="E248" s="3">
        <v>76000</v>
      </c>
      <c r="F248" s="3">
        <v>8000</v>
      </c>
      <c r="G248" s="3">
        <v>68000</v>
      </c>
      <c r="H248" s="3">
        <v>60</v>
      </c>
      <c r="I248" s="3">
        <v>60000</v>
      </c>
      <c r="J248" s="3">
        <v>4</v>
      </c>
      <c r="K248" s="3">
        <v>4</v>
      </c>
      <c r="L248" s="3">
        <v>0</v>
      </c>
      <c r="M248" s="3">
        <v>0</v>
      </c>
    </row>
    <row r="249" spans="1:13">
      <c r="A249" s="43"/>
      <c r="B249" s="3"/>
      <c r="C249" s="3"/>
      <c r="D249" s="6" t="s">
        <v>612</v>
      </c>
      <c r="E249" s="4">
        <f>SUM(E248)</f>
        <v>76000</v>
      </c>
      <c r="F249" s="4">
        <f>SUM(F248)</f>
        <v>8000</v>
      </c>
      <c r="G249" s="7">
        <f>SUM(G248)</f>
        <v>68000</v>
      </c>
      <c r="H249" s="7"/>
      <c r="I249" s="7">
        <f>SUM(I248)</f>
        <v>60000</v>
      </c>
      <c r="J249" s="3"/>
      <c r="K249" s="3"/>
      <c r="L249" s="3"/>
      <c r="M249" s="3"/>
    </row>
    <row r="250" spans="1:13">
      <c r="A250" s="43"/>
      <c r="B250" s="3" t="s">
        <v>613</v>
      </c>
      <c r="C250" s="3" t="s">
        <v>614</v>
      </c>
      <c r="D250" s="3" t="s">
        <v>615</v>
      </c>
      <c r="E250" s="3">
        <v>528500</v>
      </c>
      <c r="F250" s="3">
        <v>65500</v>
      </c>
      <c r="G250" s="3">
        <v>463000</v>
      </c>
      <c r="H250" s="3">
        <v>65</v>
      </c>
      <c r="I250" s="3">
        <v>463000</v>
      </c>
      <c r="J250" s="3">
        <v>4</v>
      </c>
      <c r="K250" s="3">
        <v>4</v>
      </c>
      <c r="L250" s="3">
        <v>0</v>
      </c>
      <c r="M250" s="3">
        <v>0</v>
      </c>
    </row>
    <row r="251" spans="1:13">
      <c r="A251" s="43"/>
      <c r="B251" s="3" t="s">
        <v>613</v>
      </c>
      <c r="C251" s="3" t="s">
        <v>616</v>
      </c>
      <c r="D251" s="3" t="s">
        <v>617</v>
      </c>
      <c r="E251" s="3">
        <v>329400</v>
      </c>
      <c r="F251" s="3">
        <v>50400</v>
      </c>
      <c r="G251" s="3">
        <v>279000</v>
      </c>
      <c r="H251" s="3">
        <v>65</v>
      </c>
      <c r="I251" s="3">
        <v>279000</v>
      </c>
      <c r="J251" s="3">
        <v>4</v>
      </c>
      <c r="K251" s="3">
        <v>4</v>
      </c>
      <c r="L251" s="3">
        <v>0</v>
      </c>
      <c r="M251" s="3">
        <v>0</v>
      </c>
    </row>
    <row r="252" spans="1:13">
      <c r="A252" s="43"/>
      <c r="B252" s="3" t="s">
        <v>613</v>
      </c>
      <c r="C252" s="3" t="s">
        <v>618</v>
      </c>
      <c r="D252" s="3" t="s">
        <v>619</v>
      </c>
      <c r="E252" s="3">
        <v>95000</v>
      </c>
      <c r="F252" s="3">
        <v>15000</v>
      </c>
      <c r="G252" s="3">
        <v>80000</v>
      </c>
      <c r="H252" s="3">
        <v>55</v>
      </c>
      <c r="I252" s="3">
        <v>80000</v>
      </c>
      <c r="J252" s="3">
        <v>4</v>
      </c>
      <c r="K252" s="3">
        <v>4</v>
      </c>
      <c r="L252" s="3">
        <v>0</v>
      </c>
      <c r="M252" s="3">
        <v>0</v>
      </c>
    </row>
    <row r="253" spans="1:13">
      <c r="A253" s="43"/>
      <c r="B253" s="3" t="s">
        <v>613</v>
      </c>
      <c r="C253" s="3" t="s">
        <v>620</v>
      </c>
      <c r="D253" s="3" t="s">
        <v>621</v>
      </c>
      <c r="E253" s="3">
        <v>60000</v>
      </c>
      <c r="F253" s="3">
        <v>14000</v>
      </c>
      <c r="G253" s="3">
        <v>46000</v>
      </c>
      <c r="H253" s="3">
        <v>50</v>
      </c>
      <c r="I253" s="3">
        <v>46000</v>
      </c>
      <c r="J253" s="3">
        <v>4</v>
      </c>
      <c r="K253" s="3">
        <v>4</v>
      </c>
      <c r="L253" s="3">
        <v>0</v>
      </c>
      <c r="M253" s="3">
        <v>0</v>
      </c>
    </row>
    <row r="254" spans="1:13">
      <c r="A254" s="43"/>
      <c r="B254" s="3" t="s">
        <v>613</v>
      </c>
      <c r="C254" s="3" t="s">
        <v>622</v>
      </c>
      <c r="D254" s="3" t="s">
        <v>623</v>
      </c>
      <c r="E254" s="3">
        <v>41000</v>
      </c>
      <c r="F254" s="3">
        <v>8000</v>
      </c>
      <c r="G254" s="3">
        <v>33000</v>
      </c>
      <c r="H254" s="3">
        <v>30</v>
      </c>
      <c r="I254" s="3">
        <v>0</v>
      </c>
      <c r="J254" s="3">
        <v>4</v>
      </c>
      <c r="K254" s="3">
        <v>3</v>
      </c>
      <c r="L254" s="3">
        <v>1</v>
      </c>
      <c r="M254" s="3">
        <v>0</v>
      </c>
    </row>
    <row r="255" spans="1:13">
      <c r="A255" s="43"/>
      <c r="B255" s="3" t="s">
        <v>613</v>
      </c>
      <c r="C255" s="3" t="s">
        <v>624</v>
      </c>
      <c r="D255" s="3" t="s">
        <v>625</v>
      </c>
      <c r="E255" s="3">
        <v>80000</v>
      </c>
      <c r="F255" s="3">
        <v>15000</v>
      </c>
      <c r="G255" s="3">
        <v>65000</v>
      </c>
      <c r="H255" s="3">
        <v>30</v>
      </c>
      <c r="I255" s="3">
        <v>0</v>
      </c>
      <c r="J255" s="3">
        <v>4</v>
      </c>
      <c r="K255" s="3">
        <v>3</v>
      </c>
      <c r="L255" s="3">
        <v>1</v>
      </c>
      <c r="M255" s="3">
        <v>0</v>
      </c>
    </row>
    <row r="256" spans="1:13">
      <c r="A256" s="43"/>
      <c r="B256" s="3"/>
      <c r="C256" s="3"/>
      <c r="D256" s="6" t="s">
        <v>626</v>
      </c>
      <c r="E256" s="4">
        <f>SUM(E250:E255)</f>
        <v>1133900</v>
      </c>
      <c r="F256" s="4">
        <f>SUM(F250:F255)</f>
        <v>167900</v>
      </c>
      <c r="G256" s="7">
        <f>SUM(G250:G255)</f>
        <v>966000</v>
      </c>
      <c r="H256" s="7"/>
      <c r="I256" s="7">
        <f>SUM(I250:I255)</f>
        <v>868000</v>
      </c>
      <c r="J256" s="3"/>
      <c r="K256" s="3"/>
      <c r="L256" s="3"/>
      <c r="M256" s="3">
        <v>0</v>
      </c>
    </row>
    <row r="257" spans="1:13">
      <c r="A257" s="43"/>
      <c r="B257" s="3" t="s">
        <v>627</v>
      </c>
      <c r="C257" s="3" t="s">
        <v>628</v>
      </c>
      <c r="D257" s="3" t="s">
        <v>629</v>
      </c>
      <c r="E257" s="3">
        <v>1097970</v>
      </c>
      <c r="F257" s="3">
        <v>128970</v>
      </c>
      <c r="G257" s="3">
        <v>969000</v>
      </c>
      <c r="H257" s="3">
        <v>45</v>
      </c>
      <c r="I257" s="3">
        <v>851000</v>
      </c>
      <c r="J257" s="3">
        <v>5</v>
      </c>
      <c r="K257" s="3">
        <v>5</v>
      </c>
      <c r="L257" s="3">
        <v>0</v>
      </c>
      <c r="M257" s="3">
        <v>0</v>
      </c>
    </row>
    <row r="258" spans="1:13">
      <c r="A258" s="43"/>
      <c r="B258" s="3"/>
      <c r="C258" s="3"/>
      <c r="D258" s="6" t="s">
        <v>630</v>
      </c>
      <c r="E258" s="4">
        <f>SUM(E257)</f>
        <v>1097970</v>
      </c>
      <c r="F258" s="4">
        <f>SUM(F257)</f>
        <v>128970</v>
      </c>
      <c r="G258" s="7">
        <f>SUM(G257)</f>
        <v>969000</v>
      </c>
      <c r="H258" s="7"/>
      <c r="I258" s="7">
        <f>SUM(I257)</f>
        <v>851000</v>
      </c>
      <c r="J258" s="3"/>
      <c r="K258" s="3"/>
      <c r="L258" s="3"/>
      <c r="M258" s="3"/>
    </row>
    <row r="259" spans="1:13">
      <c r="A259" s="43"/>
      <c r="B259" s="3" t="s">
        <v>631</v>
      </c>
      <c r="C259" s="3" t="s">
        <v>632</v>
      </c>
      <c r="D259" s="3" t="s">
        <v>633</v>
      </c>
      <c r="E259" s="3">
        <v>1373000</v>
      </c>
      <c r="F259" s="3">
        <v>163000</v>
      </c>
      <c r="G259" s="3">
        <v>1210000</v>
      </c>
      <c r="H259" s="3">
        <v>50</v>
      </c>
      <c r="I259" s="3">
        <v>1008000</v>
      </c>
      <c r="J259" s="3">
        <v>5</v>
      </c>
      <c r="K259" s="3">
        <v>5</v>
      </c>
      <c r="L259" s="3">
        <v>0</v>
      </c>
      <c r="M259" s="3">
        <v>0</v>
      </c>
    </row>
    <row r="260" spans="1:13">
      <c r="A260" s="43"/>
      <c r="B260" s="3" t="s">
        <v>631</v>
      </c>
      <c r="C260" s="3" t="s">
        <v>634</v>
      </c>
      <c r="D260" s="3" t="s">
        <v>635</v>
      </c>
      <c r="E260" s="3">
        <v>339000</v>
      </c>
      <c r="F260" s="3">
        <v>59000</v>
      </c>
      <c r="G260" s="3">
        <v>280000</v>
      </c>
      <c r="H260" s="3">
        <v>70</v>
      </c>
      <c r="I260" s="3">
        <v>280000</v>
      </c>
      <c r="J260" s="3">
        <v>5</v>
      </c>
      <c r="K260" s="3">
        <v>5</v>
      </c>
      <c r="L260" s="3">
        <v>0</v>
      </c>
      <c r="M260" s="3">
        <v>0</v>
      </c>
    </row>
    <row r="261" spans="1:13">
      <c r="A261" s="43"/>
      <c r="B261" s="3" t="s">
        <v>631</v>
      </c>
      <c r="C261" s="3" t="s">
        <v>636</v>
      </c>
      <c r="D261" s="3" t="s">
        <v>637</v>
      </c>
      <c r="E261" s="3">
        <v>132000</v>
      </c>
      <c r="F261" s="3">
        <v>15000</v>
      </c>
      <c r="G261" s="3">
        <v>117000</v>
      </c>
      <c r="H261" s="3">
        <v>65</v>
      </c>
      <c r="I261" s="3">
        <v>92000</v>
      </c>
      <c r="J261" s="3">
        <v>5</v>
      </c>
      <c r="K261" s="3">
        <v>5</v>
      </c>
      <c r="L261" s="3">
        <v>0</v>
      </c>
      <c r="M261" s="3">
        <v>0</v>
      </c>
    </row>
    <row r="262" spans="1:13">
      <c r="A262" s="43"/>
      <c r="B262" s="3" t="s">
        <v>631</v>
      </c>
      <c r="C262" s="3" t="s">
        <v>638</v>
      </c>
      <c r="D262" s="3" t="s">
        <v>639</v>
      </c>
      <c r="E262" s="3">
        <v>167000</v>
      </c>
      <c r="F262" s="3">
        <v>33000</v>
      </c>
      <c r="G262" s="3">
        <v>134000</v>
      </c>
      <c r="H262" s="3">
        <v>30</v>
      </c>
      <c r="I262" s="3">
        <v>0</v>
      </c>
      <c r="J262" s="3">
        <v>5</v>
      </c>
      <c r="K262" s="3">
        <v>5</v>
      </c>
      <c r="L262" s="3">
        <v>0</v>
      </c>
      <c r="M262" s="3">
        <v>0</v>
      </c>
    </row>
    <row r="263" spans="1:13">
      <c r="A263" s="43"/>
      <c r="B263" s="3" t="s">
        <v>631</v>
      </c>
      <c r="C263" s="3" t="s">
        <v>640</v>
      </c>
      <c r="D263" s="3" t="s">
        <v>641</v>
      </c>
      <c r="E263" s="3">
        <v>69000</v>
      </c>
      <c r="F263" s="3">
        <v>20000</v>
      </c>
      <c r="G263" s="3">
        <v>49000</v>
      </c>
      <c r="H263" s="3">
        <v>30</v>
      </c>
      <c r="I263" s="3">
        <v>0</v>
      </c>
      <c r="J263" s="3">
        <v>5</v>
      </c>
      <c r="K263" s="3">
        <v>5</v>
      </c>
      <c r="L263" s="3">
        <v>0</v>
      </c>
      <c r="M263" s="3">
        <v>0</v>
      </c>
    </row>
    <row r="264" spans="1:13">
      <c r="A264" s="43"/>
      <c r="B264" s="3" t="s">
        <v>631</v>
      </c>
      <c r="C264" s="3" t="s">
        <v>642</v>
      </c>
      <c r="D264" s="3" t="s">
        <v>643</v>
      </c>
      <c r="E264" s="3">
        <v>227000</v>
      </c>
      <c r="F264" s="3">
        <v>23000</v>
      </c>
      <c r="G264" s="3">
        <v>204000</v>
      </c>
      <c r="H264" s="3">
        <v>50</v>
      </c>
      <c r="I264" s="3">
        <v>0</v>
      </c>
      <c r="J264" s="3">
        <v>5</v>
      </c>
      <c r="K264" s="3">
        <v>1</v>
      </c>
      <c r="L264" s="3">
        <v>4</v>
      </c>
      <c r="M264" s="3">
        <v>0</v>
      </c>
    </row>
    <row r="265" spans="1:13">
      <c r="A265" s="43"/>
      <c r="B265" s="3" t="s">
        <v>631</v>
      </c>
      <c r="C265" s="3" t="s">
        <v>644</v>
      </c>
      <c r="D265" s="3" t="s">
        <v>645</v>
      </c>
      <c r="E265" s="3">
        <v>148000</v>
      </c>
      <c r="F265" s="3">
        <v>25000</v>
      </c>
      <c r="G265" s="3">
        <v>123000</v>
      </c>
      <c r="H265" s="3">
        <v>50</v>
      </c>
      <c r="I265" s="3">
        <v>114000</v>
      </c>
      <c r="J265" s="3">
        <v>5</v>
      </c>
      <c r="K265" s="3">
        <v>5</v>
      </c>
      <c r="L265" s="3">
        <v>0</v>
      </c>
      <c r="M265" s="3">
        <v>0</v>
      </c>
    </row>
    <row r="266" spans="1:13">
      <c r="A266" s="43"/>
      <c r="B266" s="3"/>
      <c r="C266" s="3"/>
      <c r="D266" s="6" t="s">
        <v>646</v>
      </c>
      <c r="E266" s="4">
        <f>SUM(E259:E265)</f>
        <v>2455000</v>
      </c>
      <c r="F266" s="4">
        <f>SUM(F259:F265)</f>
        <v>338000</v>
      </c>
      <c r="G266" s="7">
        <f>SUM(G259:G265)</f>
        <v>2117000</v>
      </c>
      <c r="H266" s="7"/>
      <c r="I266" s="7">
        <f>SUM(I259:I265)</f>
        <v>1494000</v>
      </c>
      <c r="J266" s="3"/>
      <c r="K266" s="3"/>
      <c r="L266" s="3"/>
      <c r="M266" s="3"/>
    </row>
    <row r="267" spans="1:13">
      <c r="A267" s="43"/>
      <c r="B267" s="3" t="s">
        <v>647</v>
      </c>
      <c r="C267" s="3" t="s">
        <v>648</v>
      </c>
      <c r="D267" s="3" t="s">
        <v>649</v>
      </c>
      <c r="E267" s="3">
        <v>36000</v>
      </c>
      <c r="F267" s="3">
        <v>3600</v>
      </c>
      <c r="G267" s="3">
        <v>32400</v>
      </c>
      <c r="H267" s="3">
        <v>45</v>
      </c>
      <c r="I267" s="3">
        <v>32000</v>
      </c>
      <c r="J267" s="3">
        <v>5</v>
      </c>
      <c r="K267" s="3">
        <v>5</v>
      </c>
      <c r="L267" s="3">
        <v>0</v>
      </c>
      <c r="M267" s="3">
        <v>0</v>
      </c>
    </row>
    <row r="268" spans="1:13">
      <c r="A268" s="43"/>
      <c r="B268" s="3" t="s">
        <v>647</v>
      </c>
      <c r="C268" s="3" t="s">
        <v>650</v>
      </c>
      <c r="D268" s="3" t="s">
        <v>651</v>
      </c>
      <c r="E268" s="3">
        <v>33000</v>
      </c>
      <c r="F268" s="3">
        <v>3300</v>
      </c>
      <c r="G268" s="3">
        <v>29700</v>
      </c>
      <c r="H268" s="3">
        <v>45</v>
      </c>
      <c r="I268" s="3">
        <v>29000</v>
      </c>
      <c r="J268" s="3">
        <v>5</v>
      </c>
      <c r="K268" s="3">
        <v>5</v>
      </c>
      <c r="L268" s="3">
        <v>0</v>
      </c>
      <c r="M268" s="3">
        <v>0</v>
      </c>
    </row>
    <row r="269" spans="1:13">
      <c r="A269" s="43"/>
      <c r="B269" s="3"/>
      <c r="C269" s="3"/>
      <c r="D269" s="6" t="s">
        <v>652</v>
      </c>
      <c r="E269" s="4">
        <f>SUM(E267:E268)</f>
        <v>69000</v>
      </c>
      <c r="F269" s="4">
        <f>SUM(F267:F268)</f>
        <v>6900</v>
      </c>
      <c r="G269" s="7">
        <f>SUM(G267:G268)</f>
        <v>62100</v>
      </c>
      <c r="H269" s="7"/>
      <c r="I269" s="7">
        <f>SUM(I267:I268)</f>
        <v>61000</v>
      </c>
      <c r="J269" s="3"/>
      <c r="K269" s="3"/>
      <c r="L269" s="3"/>
      <c r="M269" s="3"/>
    </row>
    <row r="270" spans="1:13">
      <c r="A270" s="43"/>
      <c r="B270" s="3" t="s">
        <v>653</v>
      </c>
      <c r="C270" s="3" t="s">
        <v>654</v>
      </c>
      <c r="D270" s="3" t="s">
        <v>655</v>
      </c>
      <c r="E270" s="8">
        <v>1059000</v>
      </c>
      <c r="F270" s="8">
        <v>709000</v>
      </c>
      <c r="G270" s="8">
        <v>350000</v>
      </c>
      <c r="H270" s="8">
        <v>60</v>
      </c>
      <c r="I270" s="8">
        <v>350000</v>
      </c>
      <c r="J270" s="3">
        <v>5</v>
      </c>
      <c r="K270" s="3">
        <v>5</v>
      </c>
      <c r="L270" s="3">
        <v>0</v>
      </c>
      <c r="M270" s="3">
        <v>0</v>
      </c>
    </row>
    <row r="271" spans="1:13">
      <c r="A271" s="43"/>
      <c r="B271" s="3"/>
      <c r="C271" s="3"/>
      <c r="D271" s="6" t="s">
        <v>656</v>
      </c>
      <c r="E271" s="4">
        <f>SUM(E270)</f>
        <v>1059000</v>
      </c>
      <c r="F271" s="4">
        <f>SUM(F270)</f>
        <v>709000</v>
      </c>
      <c r="G271" s="7">
        <f>SUM(G270)</f>
        <v>350000</v>
      </c>
      <c r="H271" s="7"/>
      <c r="I271" s="7">
        <f>SUM(I270)</f>
        <v>350000</v>
      </c>
      <c r="J271" s="3"/>
      <c r="K271" s="3"/>
      <c r="L271" s="3"/>
      <c r="M271" s="3"/>
    </row>
    <row r="272" spans="1:13">
      <c r="A272" s="43"/>
      <c r="B272" s="3" t="s">
        <v>657</v>
      </c>
      <c r="C272" s="3" t="s">
        <v>658</v>
      </c>
      <c r="D272" s="3" t="s">
        <v>659</v>
      </c>
      <c r="E272" s="8">
        <v>374979</v>
      </c>
      <c r="F272" s="8">
        <v>74996</v>
      </c>
      <c r="G272" s="8">
        <v>299983</v>
      </c>
      <c r="H272" s="8">
        <v>0</v>
      </c>
      <c r="I272" s="8">
        <v>0</v>
      </c>
      <c r="J272" s="3">
        <v>5</v>
      </c>
      <c r="K272" s="3">
        <v>5</v>
      </c>
      <c r="L272" s="3">
        <v>0</v>
      </c>
      <c r="M272" s="3">
        <v>0</v>
      </c>
    </row>
    <row r="273" spans="1:13">
      <c r="A273" s="43"/>
      <c r="B273" s="3"/>
      <c r="C273" s="3"/>
      <c r="D273" s="6" t="s">
        <v>660</v>
      </c>
      <c r="E273" s="4">
        <f>SUM(E272)</f>
        <v>374979</v>
      </c>
      <c r="F273" s="4">
        <f>SUM(F272)</f>
        <v>74996</v>
      </c>
      <c r="G273" s="7">
        <f>SUM(G272)</f>
        <v>299983</v>
      </c>
      <c r="H273" s="7"/>
      <c r="I273" s="7">
        <f>SUM(I272)</f>
        <v>0</v>
      </c>
      <c r="J273" s="3"/>
      <c r="K273" s="3"/>
      <c r="L273" s="3"/>
      <c r="M273" s="3"/>
    </row>
    <row r="274" spans="1:13">
      <c r="A274" s="43"/>
      <c r="B274" s="3"/>
      <c r="C274" s="3"/>
      <c r="D274" s="9" t="s">
        <v>227</v>
      </c>
      <c r="E274" s="27">
        <f>E188+E190+E191+E193+E197+E199+E200+E211+E212+E216+E219+E232+E244+E245+E270+E272</f>
        <v>7483811</v>
      </c>
      <c r="F274" s="27">
        <f>F188+F190+F191+F193+F197+F199+F200+F211+F212+F216+F219+F232+F244+F245+F270+F272</f>
        <v>1652132</v>
      </c>
      <c r="G274" s="28">
        <f>G188+G190+G191+G193+G197+G199+G200+G211+G212+G216+G219+G232+G244+G245+G270+G272</f>
        <v>5831679</v>
      </c>
      <c r="H274" s="28"/>
      <c r="I274" s="28">
        <f>I188+I190+I191+I193+I197+I199+I200+I211+I212+I216+I219+I232+I244+I245+I270+I272</f>
        <v>2912000</v>
      </c>
      <c r="J274" s="3"/>
      <c r="K274" s="3"/>
      <c r="L274" s="3"/>
      <c r="M274" s="3"/>
    </row>
    <row r="275" spans="1:13">
      <c r="A275" s="43"/>
      <c r="B275" s="3"/>
      <c r="C275" s="3"/>
      <c r="D275" s="19" t="s">
        <v>352</v>
      </c>
      <c r="E275" s="22">
        <f>E187</f>
        <v>84250</v>
      </c>
      <c r="F275" s="22">
        <f>F187</f>
        <v>14250</v>
      </c>
      <c r="G275" s="23">
        <f>G187</f>
        <v>70000</v>
      </c>
      <c r="H275" s="23"/>
      <c r="I275" s="23">
        <f>I187</f>
        <v>70000</v>
      </c>
      <c r="J275" s="3"/>
      <c r="K275" s="3"/>
      <c r="L275" s="3"/>
      <c r="M275" s="3"/>
    </row>
    <row r="276" spans="1:13">
      <c r="A276" s="43"/>
      <c r="B276" s="3"/>
      <c r="C276" s="3"/>
      <c r="D276" s="6" t="s">
        <v>228</v>
      </c>
      <c r="E276" s="14">
        <f>E277-E275-E274</f>
        <v>8429906</v>
      </c>
      <c r="F276" s="14">
        <f>F277-F275-F274</f>
        <v>1211547</v>
      </c>
      <c r="G276" s="15">
        <f>G277-G275-G274</f>
        <v>7004709</v>
      </c>
      <c r="H276" s="15"/>
      <c r="I276" s="15">
        <f>I277-I275-I274</f>
        <v>5131000</v>
      </c>
      <c r="J276" s="3"/>
      <c r="K276" s="3"/>
      <c r="L276" s="3"/>
      <c r="M276" s="3"/>
    </row>
    <row r="277" spans="1:13">
      <c r="A277" s="43"/>
      <c r="B277" s="3"/>
      <c r="C277" s="3"/>
      <c r="D277" s="6" t="s">
        <v>661</v>
      </c>
      <c r="E277" s="12">
        <f>E273+E271+E269+E266+E258+E256+E249+E247+E243+E237+E233+E231+E228+E221+E218+E213+E210+E201+E198+E194+E189+E187</f>
        <v>15997967</v>
      </c>
      <c r="F277" s="12">
        <f>F273+F271+F269+F266+F258+F256+F249+F247+F243+F237+F233+F231+F228+F221+F218+F213+F210+F201+F198+F194+F189+F187</f>
        <v>2877929</v>
      </c>
      <c r="G277" s="13">
        <f>G273+G271+G269+G266+G258+G256+G249+G247+G243+G237+G233+G231+G228+G221+G218+G213+G210+G201+G198+G194+G189+G187</f>
        <v>12906388</v>
      </c>
      <c r="H277" s="13"/>
      <c r="I277" s="13">
        <f>I273+I271+I269+I266+I258+I256+I249+I247+I243+I237+I233+I231+I228+I221+I218+I213+I210+I201+I198+I194+I189+I187</f>
        <v>8113000</v>
      </c>
      <c r="J277" s="3"/>
      <c r="K277" s="3"/>
      <c r="L277" s="3"/>
      <c r="M277" s="3"/>
    </row>
    <row r="278" spans="1:13" ht="12.95" customHeight="1">
      <c r="A278" s="43" t="s">
        <v>662</v>
      </c>
      <c r="B278" s="3" t="s">
        <v>662</v>
      </c>
      <c r="C278" s="3" t="s">
        <v>663</v>
      </c>
      <c r="D278" s="3" t="s">
        <v>664</v>
      </c>
      <c r="E278" s="3">
        <v>372000</v>
      </c>
      <c r="F278" s="3">
        <v>50000</v>
      </c>
      <c r="G278" s="3">
        <v>322000</v>
      </c>
      <c r="H278" s="3">
        <v>40</v>
      </c>
      <c r="I278" s="3">
        <v>296000</v>
      </c>
      <c r="J278" s="3">
        <v>5</v>
      </c>
      <c r="K278" s="3">
        <v>5</v>
      </c>
      <c r="L278" s="3">
        <v>0</v>
      </c>
      <c r="M278" s="3">
        <v>0</v>
      </c>
    </row>
    <row r="279" spans="1:13">
      <c r="A279" s="43"/>
      <c r="B279" s="3"/>
      <c r="C279" s="3"/>
      <c r="D279" s="19" t="s">
        <v>295</v>
      </c>
      <c r="E279" s="22">
        <f>E278</f>
        <v>372000</v>
      </c>
      <c r="F279" s="22">
        <f>F278</f>
        <v>50000</v>
      </c>
      <c r="G279" s="23">
        <f>G278</f>
        <v>322000</v>
      </c>
      <c r="H279" s="23"/>
      <c r="I279" s="23">
        <f>I278</f>
        <v>296000</v>
      </c>
      <c r="J279" s="3"/>
      <c r="K279" s="3"/>
      <c r="L279" s="3"/>
      <c r="M279" s="3"/>
    </row>
    <row r="280" spans="1:13">
      <c r="A280" s="43"/>
      <c r="B280" s="3" t="s">
        <v>665</v>
      </c>
      <c r="C280" s="3" t="s">
        <v>666</v>
      </c>
      <c r="D280" s="3" t="s">
        <v>667</v>
      </c>
      <c r="E280" s="3">
        <v>117000</v>
      </c>
      <c r="F280" s="3">
        <v>11700</v>
      </c>
      <c r="G280" s="3">
        <v>105300</v>
      </c>
      <c r="H280" s="3">
        <v>5</v>
      </c>
      <c r="I280" s="3">
        <v>0</v>
      </c>
      <c r="J280" s="3">
        <v>5</v>
      </c>
      <c r="K280" s="3">
        <v>5</v>
      </c>
      <c r="L280" s="3">
        <v>0</v>
      </c>
      <c r="M280" s="3">
        <v>0</v>
      </c>
    </row>
    <row r="281" spans="1:13">
      <c r="A281" s="43"/>
      <c r="B281" s="3" t="s">
        <v>665</v>
      </c>
      <c r="C281" s="3" t="s">
        <v>668</v>
      </c>
      <c r="D281" s="3" t="s">
        <v>669</v>
      </c>
      <c r="E281" s="3">
        <v>30600</v>
      </c>
      <c r="F281" s="3">
        <v>3060</v>
      </c>
      <c r="G281" s="3">
        <v>27540</v>
      </c>
      <c r="H281" s="3">
        <v>0</v>
      </c>
      <c r="I281" s="3">
        <v>0</v>
      </c>
      <c r="J281" s="3">
        <v>5</v>
      </c>
      <c r="K281" s="3">
        <v>5</v>
      </c>
      <c r="L281" s="3">
        <v>0</v>
      </c>
      <c r="M281" s="3">
        <v>0</v>
      </c>
    </row>
    <row r="282" spans="1:13">
      <c r="A282" s="43"/>
      <c r="B282" s="3" t="s">
        <v>665</v>
      </c>
      <c r="C282" s="3" t="s">
        <v>670</v>
      </c>
      <c r="D282" s="3" t="s">
        <v>671</v>
      </c>
      <c r="E282" s="3">
        <v>125000</v>
      </c>
      <c r="F282" s="3">
        <v>12500</v>
      </c>
      <c r="G282" s="3">
        <v>112500</v>
      </c>
      <c r="H282" s="3">
        <v>5</v>
      </c>
      <c r="I282" s="3">
        <v>0</v>
      </c>
      <c r="J282" s="3">
        <v>5</v>
      </c>
      <c r="K282" s="3">
        <v>5</v>
      </c>
      <c r="L282" s="3">
        <v>0</v>
      </c>
      <c r="M282" s="3">
        <v>0</v>
      </c>
    </row>
    <row r="283" spans="1:13">
      <c r="A283" s="43"/>
      <c r="B283" s="3" t="s">
        <v>665</v>
      </c>
      <c r="C283" s="3" t="s">
        <v>672</v>
      </c>
      <c r="D283" s="3" t="s">
        <v>673</v>
      </c>
      <c r="E283" s="3">
        <v>24000</v>
      </c>
      <c r="F283" s="3">
        <v>2400</v>
      </c>
      <c r="G283" s="3">
        <v>21600</v>
      </c>
      <c r="H283" s="3">
        <v>5</v>
      </c>
      <c r="I283" s="3">
        <v>0</v>
      </c>
      <c r="J283" s="3">
        <v>5</v>
      </c>
      <c r="K283" s="3">
        <v>5</v>
      </c>
      <c r="L283" s="3">
        <v>0</v>
      </c>
      <c r="M283" s="3">
        <v>0</v>
      </c>
    </row>
    <row r="284" spans="1:13">
      <c r="A284" s="43"/>
      <c r="B284" s="3" t="s">
        <v>665</v>
      </c>
      <c r="C284" s="3" t="s">
        <v>674</v>
      </c>
      <c r="D284" s="3" t="s">
        <v>675</v>
      </c>
      <c r="E284" s="3">
        <v>61750</v>
      </c>
      <c r="F284" s="3">
        <v>6175</v>
      </c>
      <c r="G284" s="3">
        <v>55575</v>
      </c>
      <c r="H284" s="3">
        <v>15</v>
      </c>
      <c r="I284" s="3">
        <v>0</v>
      </c>
      <c r="J284" s="3">
        <v>5</v>
      </c>
      <c r="K284" s="3">
        <v>5</v>
      </c>
      <c r="L284" s="3">
        <v>0</v>
      </c>
      <c r="M284" s="3">
        <v>0</v>
      </c>
    </row>
    <row r="285" spans="1:13">
      <c r="A285" s="43"/>
      <c r="B285" s="3"/>
      <c r="C285" s="3"/>
      <c r="D285" s="6" t="s">
        <v>676</v>
      </c>
      <c r="E285" s="4">
        <f>SUM(E280:E284)</f>
        <v>358350</v>
      </c>
      <c r="F285" s="4">
        <f>SUM(F280:F284)</f>
        <v>35835</v>
      </c>
      <c r="G285" s="7">
        <f>SUM(G280:G284)</f>
        <v>322515</v>
      </c>
      <c r="H285" s="7"/>
      <c r="I285" s="7">
        <f>SUM(I280:I284)</f>
        <v>0</v>
      </c>
      <c r="J285" s="3"/>
      <c r="K285" s="3"/>
      <c r="L285" s="3"/>
      <c r="M285" s="3"/>
    </row>
    <row r="286" spans="1:13">
      <c r="A286" s="43"/>
      <c r="B286" s="3" t="s">
        <v>677</v>
      </c>
      <c r="C286" s="3" t="s">
        <v>678</v>
      </c>
      <c r="D286" s="3" t="s">
        <v>679</v>
      </c>
      <c r="E286" s="8">
        <v>996372</v>
      </c>
      <c r="F286" s="8">
        <v>496372</v>
      </c>
      <c r="G286" s="8">
        <v>300000</v>
      </c>
      <c r="H286" s="8">
        <v>50</v>
      </c>
      <c r="I286" s="8">
        <v>300000</v>
      </c>
      <c r="J286" s="3">
        <v>5</v>
      </c>
      <c r="K286" s="3">
        <v>3</v>
      </c>
      <c r="L286" s="3">
        <v>0</v>
      </c>
      <c r="M286" s="3">
        <v>2</v>
      </c>
    </row>
    <row r="287" spans="1:13">
      <c r="A287" s="43"/>
      <c r="B287" s="3"/>
      <c r="C287" s="3"/>
      <c r="D287" s="6" t="s">
        <v>680</v>
      </c>
      <c r="E287" s="4">
        <f>SUM(E286)</f>
        <v>996372</v>
      </c>
      <c r="F287" s="4">
        <f>SUM(F286)</f>
        <v>496372</v>
      </c>
      <c r="G287" s="7">
        <f>SUM(G286)</f>
        <v>300000</v>
      </c>
      <c r="H287" s="7"/>
      <c r="I287" s="7">
        <f>SUM(I286)</f>
        <v>300000</v>
      </c>
      <c r="J287" s="3"/>
      <c r="K287" s="3"/>
      <c r="L287" s="3"/>
      <c r="M287" s="3"/>
    </row>
    <row r="288" spans="1:13">
      <c r="A288" s="43"/>
      <c r="B288" s="3" t="s">
        <v>681</v>
      </c>
      <c r="C288" s="3" t="s">
        <v>682</v>
      </c>
      <c r="D288" s="3" t="s">
        <v>683</v>
      </c>
      <c r="E288" s="8">
        <v>280000</v>
      </c>
      <c r="F288" s="8">
        <v>30000</v>
      </c>
      <c r="G288" s="8">
        <v>250000</v>
      </c>
      <c r="H288" s="8">
        <v>45</v>
      </c>
      <c r="I288" s="8">
        <v>250000</v>
      </c>
      <c r="J288" s="3">
        <v>5</v>
      </c>
      <c r="K288" s="3">
        <v>5</v>
      </c>
      <c r="L288" s="3">
        <v>0</v>
      </c>
      <c r="M288" s="3">
        <v>0</v>
      </c>
    </row>
    <row r="289" spans="1:13">
      <c r="A289" s="43"/>
      <c r="B289" s="3"/>
      <c r="C289" s="3"/>
      <c r="D289" s="6" t="s">
        <v>684</v>
      </c>
      <c r="E289" s="4">
        <f>SUM(E288)</f>
        <v>280000</v>
      </c>
      <c r="F289" s="4">
        <f>SUM(F288)</f>
        <v>30000</v>
      </c>
      <c r="G289" s="7">
        <f>SUM(G288)</f>
        <v>250000</v>
      </c>
      <c r="H289" s="7"/>
      <c r="I289" s="7">
        <f>SUM(I288)</f>
        <v>250000</v>
      </c>
      <c r="J289" s="3"/>
      <c r="K289" s="3"/>
      <c r="L289" s="3"/>
      <c r="M289" s="3"/>
    </row>
    <row r="290" spans="1:13">
      <c r="A290" s="43"/>
      <c r="B290" s="3" t="s">
        <v>685</v>
      </c>
      <c r="C290" s="3" t="s">
        <v>686</v>
      </c>
      <c r="D290" s="3" t="s">
        <v>687</v>
      </c>
      <c r="E290" s="3">
        <v>115000</v>
      </c>
      <c r="F290" s="3">
        <v>12000</v>
      </c>
      <c r="G290" s="3">
        <v>103000</v>
      </c>
      <c r="H290" s="3">
        <v>40</v>
      </c>
      <c r="I290" s="3">
        <v>69000</v>
      </c>
      <c r="J290" s="3">
        <v>5</v>
      </c>
      <c r="K290" s="3">
        <v>5</v>
      </c>
      <c r="L290" s="3">
        <v>0</v>
      </c>
      <c r="M290" s="3">
        <v>0</v>
      </c>
    </row>
    <row r="291" spans="1:13">
      <c r="A291" s="43"/>
      <c r="B291" s="3" t="s">
        <v>685</v>
      </c>
      <c r="C291" s="3" t="s">
        <v>688</v>
      </c>
      <c r="D291" s="3" t="s">
        <v>689</v>
      </c>
      <c r="E291" s="3">
        <v>352000</v>
      </c>
      <c r="F291" s="3">
        <v>37000</v>
      </c>
      <c r="G291" s="3">
        <v>315000</v>
      </c>
      <c r="H291" s="3">
        <v>15</v>
      </c>
      <c r="I291" s="3">
        <v>0</v>
      </c>
      <c r="J291" s="3">
        <v>5</v>
      </c>
      <c r="K291" s="3">
        <v>5</v>
      </c>
      <c r="L291" s="3">
        <v>0</v>
      </c>
      <c r="M291" s="3">
        <v>0</v>
      </c>
    </row>
    <row r="292" spans="1:13">
      <c r="A292" s="43"/>
      <c r="B292" s="3" t="s">
        <v>685</v>
      </c>
      <c r="C292" s="3" t="s">
        <v>690</v>
      </c>
      <c r="D292" s="3" t="s">
        <v>691</v>
      </c>
      <c r="E292" s="3">
        <v>52000</v>
      </c>
      <c r="F292" s="3">
        <v>8000</v>
      </c>
      <c r="G292" s="3">
        <v>44000</v>
      </c>
      <c r="H292" s="3">
        <v>40</v>
      </c>
      <c r="I292" s="3">
        <v>44000</v>
      </c>
      <c r="J292" s="3">
        <v>5</v>
      </c>
      <c r="K292" s="3">
        <v>5</v>
      </c>
      <c r="L292" s="3">
        <v>0</v>
      </c>
      <c r="M292" s="3">
        <v>0</v>
      </c>
    </row>
    <row r="293" spans="1:13">
      <c r="A293" s="43"/>
      <c r="B293" s="3" t="s">
        <v>685</v>
      </c>
      <c r="C293" s="3" t="s">
        <v>692</v>
      </c>
      <c r="D293" s="3" t="s">
        <v>693</v>
      </c>
      <c r="E293" s="3">
        <v>40000</v>
      </c>
      <c r="F293" s="3">
        <v>5000</v>
      </c>
      <c r="G293" s="3">
        <v>35000</v>
      </c>
      <c r="H293" s="3">
        <v>35</v>
      </c>
      <c r="I293" s="3">
        <v>0</v>
      </c>
      <c r="J293" s="3">
        <v>5</v>
      </c>
      <c r="K293" s="3">
        <v>5</v>
      </c>
      <c r="L293" s="3">
        <v>0</v>
      </c>
      <c r="M293" s="3">
        <v>0</v>
      </c>
    </row>
    <row r="294" spans="1:13">
      <c r="A294" s="43"/>
      <c r="B294" s="3"/>
      <c r="C294" s="3"/>
      <c r="D294" s="6" t="s">
        <v>694</v>
      </c>
      <c r="E294" s="4">
        <f>SUM(E290:E293)</f>
        <v>559000</v>
      </c>
      <c r="F294" s="4">
        <f>SUM(F290:F293)</f>
        <v>62000</v>
      </c>
      <c r="G294" s="7">
        <f>SUM(G290:G293)</f>
        <v>497000</v>
      </c>
      <c r="H294" s="7"/>
      <c r="I294" s="7">
        <f>SUM(I290:I293)</f>
        <v>113000</v>
      </c>
      <c r="J294" s="3"/>
      <c r="K294" s="3"/>
      <c r="L294" s="3"/>
      <c r="M294" s="3"/>
    </row>
    <row r="295" spans="1:13">
      <c r="A295" s="43"/>
      <c r="B295" s="3" t="s">
        <v>695</v>
      </c>
      <c r="C295" s="3" t="s">
        <v>696</v>
      </c>
      <c r="D295" s="3" t="s">
        <v>697</v>
      </c>
      <c r="E295" s="8">
        <v>160000</v>
      </c>
      <c r="F295" s="8">
        <v>48000</v>
      </c>
      <c r="G295" s="8">
        <v>112000</v>
      </c>
      <c r="H295" s="8">
        <v>45</v>
      </c>
      <c r="I295" s="8">
        <v>112000</v>
      </c>
      <c r="J295" s="3">
        <v>5</v>
      </c>
      <c r="K295" s="3">
        <v>5</v>
      </c>
      <c r="L295" s="3">
        <v>0</v>
      </c>
      <c r="M295" s="3">
        <v>0</v>
      </c>
    </row>
    <row r="296" spans="1:13">
      <c r="A296" s="43"/>
      <c r="B296" s="3"/>
      <c r="C296" s="3"/>
      <c r="D296" s="6" t="s">
        <v>698</v>
      </c>
      <c r="E296" s="4">
        <f>SUM(E295)</f>
        <v>160000</v>
      </c>
      <c r="F296" s="4">
        <f>SUM(F295)</f>
        <v>48000</v>
      </c>
      <c r="G296" s="7">
        <f>SUM(G295)</f>
        <v>112000</v>
      </c>
      <c r="H296" s="7"/>
      <c r="I296" s="7">
        <f>SUM(I295)</f>
        <v>112000</v>
      </c>
      <c r="J296" s="3"/>
      <c r="K296" s="3"/>
      <c r="L296" s="3"/>
      <c r="M296" s="3"/>
    </row>
    <row r="297" spans="1:13">
      <c r="A297" s="43"/>
      <c r="B297" s="3" t="s">
        <v>699</v>
      </c>
      <c r="C297" s="3" t="s">
        <v>700</v>
      </c>
      <c r="D297" s="3" t="s">
        <v>701</v>
      </c>
      <c r="E297" s="3">
        <v>112000</v>
      </c>
      <c r="F297" s="3">
        <v>12000</v>
      </c>
      <c r="G297" s="3">
        <v>100000</v>
      </c>
      <c r="H297" s="3">
        <v>20</v>
      </c>
      <c r="I297" s="3">
        <v>0</v>
      </c>
      <c r="J297" s="3">
        <v>5</v>
      </c>
      <c r="K297" s="3">
        <v>5</v>
      </c>
      <c r="L297" s="3">
        <v>0</v>
      </c>
      <c r="M297" s="3">
        <v>0</v>
      </c>
    </row>
    <row r="298" spans="1:13">
      <c r="A298" s="43"/>
      <c r="B298" s="3" t="s">
        <v>699</v>
      </c>
      <c r="C298" s="3" t="s">
        <v>702</v>
      </c>
      <c r="D298" s="3" t="s">
        <v>703</v>
      </c>
      <c r="E298" s="3">
        <v>82000</v>
      </c>
      <c r="F298" s="3">
        <v>9000</v>
      </c>
      <c r="G298" s="3">
        <v>73000</v>
      </c>
      <c r="H298" s="3">
        <v>40</v>
      </c>
      <c r="I298" s="3">
        <v>57000</v>
      </c>
      <c r="J298" s="3">
        <v>5</v>
      </c>
      <c r="K298" s="3">
        <v>5</v>
      </c>
      <c r="L298" s="3">
        <v>0</v>
      </c>
      <c r="M298" s="3">
        <v>0</v>
      </c>
    </row>
    <row r="299" spans="1:13">
      <c r="A299" s="43"/>
      <c r="B299" s="3" t="s">
        <v>699</v>
      </c>
      <c r="C299" s="3" t="s">
        <v>704</v>
      </c>
      <c r="D299" s="3" t="s">
        <v>705</v>
      </c>
      <c r="E299" s="3">
        <v>120000</v>
      </c>
      <c r="F299" s="3">
        <v>12000</v>
      </c>
      <c r="G299" s="3">
        <v>108000</v>
      </c>
      <c r="H299" s="3">
        <v>40</v>
      </c>
      <c r="I299" s="3">
        <v>37000</v>
      </c>
      <c r="J299" s="3">
        <v>5</v>
      </c>
      <c r="K299" s="3">
        <v>5</v>
      </c>
      <c r="L299" s="3">
        <v>0</v>
      </c>
      <c r="M299" s="3">
        <v>0</v>
      </c>
    </row>
    <row r="300" spans="1:13">
      <c r="A300" s="43"/>
      <c r="B300" s="3"/>
      <c r="C300" s="3"/>
      <c r="D300" s="6" t="s">
        <v>706</v>
      </c>
      <c r="E300" s="4">
        <f>SUM(E297:E299)</f>
        <v>314000</v>
      </c>
      <c r="F300" s="4">
        <f>SUM(F297:F299)</f>
        <v>33000</v>
      </c>
      <c r="G300" s="7">
        <f>SUM(G297:G299)</f>
        <v>281000</v>
      </c>
      <c r="H300" s="7"/>
      <c r="I300" s="7">
        <f>SUM(I297:I299)</f>
        <v>94000</v>
      </c>
      <c r="J300" s="3"/>
      <c r="K300" s="3"/>
      <c r="L300" s="3"/>
      <c r="M300" s="3"/>
    </row>
    <row r="301" spans="1:13">
      <c r="A301" s="43"/>
      <c r="B301" s="3" t="s">
        <v>707</v>
      </c>
      <c r="C301" s="3" t="s">
        <v>708</v>
      </c>
      <c r="D301" s="3" t="s">
        <v>709</v>
      </c>
      <c r="E301" s="3">
        <v>332400</v>
      </c>
      <c r="F301" s="3">
        <v>40400</v>
      </c>
      <c r="G301" s="3">
        <v>292000</v>
      </c>
      <c r="H301" s="3">
        <v>55</v>
      </c>
      <c r="I301" s="3">
        <v>287000</v>
      </c>
      <c r="J301" s="3">
        <v>5</v>
      </c>
      <c r="K301" s="3">
        <v>5</v>
      </c>
      <c r="L301" s="3">
        <v>0</v>
      </c>
      <c r="M301" s="3">
        <v>0</v>
      </c>
    </row>
    <row r="302" spans="1:13">
      <c r="A302" s="43"/>
      <c r="B302" s="3" t="s">
        <v>707</v>
      </c>
      <c r="C302" s="3" t="s">
        <v>710</v>
      </c>
      <c r="D302" s="3" t="s">
        <v>711</v>
      </c>
      <c r="E302" s="3">
        <v>84000</v>
      </c>
      <c r="F302" s="3">
        <v>12000</v>
      </c>
      <c r="G302" s="3">
        <v>72000</v>
      </c>
      <c r="H302" s="3">
        <v>55</v>
      </c>
      <c r="I302" s="3">
        <v>72000</v>
      </c>
      <c r="J302" s="3">
        <v>5</v>
      </c>
      <c r="K302" s="3">
        <v>5</v>
      </c>
      <c r="L302" s="3">
        <v>0</v>
      </c>
      <c r="M302" s="3">
        <v>0</v>
      </c>
    </row>
    <row r="303" spans="1:13">
      <c r="A303" s="43"/>
      <c r="B303" s="3"/>
      <c r="C303" s="3"/>
      <c r="D303" s="6" t="s">
        <v>712</v>
      </c>
      <c r="E303" s="4">
        <f>SUM(E301:E302)</f>
        <v>416400</v>
      </c>
      <c r="F303" s="4">
        <f>SUM(F301:F302)</f>
        <v>52400</v>
      </c>
      <c r="G303" s="7">
        <f>SUM(G301:G302)</f>
        <v>364000</v>
      </c>
      <c r="H303" s="7"/>
      <c r="I303" s="7">
        <f>SUM(I301:I302)</f>
        <v>359000</v>
      </c>
      <c r="J303" s="3"/>
      <c r="K303" s="3"/>
      <c r="L303" s="3"/>
      <c r="M303" s="3"/>
    </row>
    <row r="304" spans="1:13">
      <c r="A304" s="43"/>
      <c r="B304" s="3" t="s">
        <v>713</v>
      </c>
      <c r="C304" s="3" t="s">
        <v>714</v>
      </c>
      <c r="D304" s="3" t="s">
        <v>715</v>
      </c>
      <c r="E304" s="8">
        <v>180000</v>
      </c>
      <c r="F304" s="8">
        <v>90000</v>
      </c>
      <c r="G304" s="8">
        <v>90000</v>
      </c>
      <c r="H304" s="8">
        <v>40</v>
      </c>
      <c r="I304" s="8">
        <v>90000</v>
      </c>
      <c r="J304" s="3">
        <v>5</v>
      </c>
      <c r="K304" s="3">
        <v>5</v>
      </c>
      <c r="L304" s="3">
        <v>0</v>
      </c>
      <c r="M304" s="3">
        <v>0</v>
      </c>
    </row>
    <row r="305" spans="1:13">
      <c r="A305" s="43"/>
      <c r="B305" s="3" t="s">
        <v>713</v>
      </c>
      <c r="C305" s="3" t="s">
        <v>718</v>
      </c>
      <c r="D305" s="3" t="s">
        <v>719</v>
      </c>
      <c r="E305" s="3">
        <v>270000</v>
      </c>
      <c r="F305" s="3">
        <v>135000</v>
      </c>
      <c r="G305" s="3">
        <v>70000</v>
      </c>
      <c r="H305" s="3">
        <v>40</v>
      </c>
      <c r="I305" s="3">
        <v>35000</v>
      </c>
      <c r="J305" s="3">
        <v>5</v>
      </c>
      <c r="K305" s="3">
        <v>5</v>
      </c>
      <c r="L305" s="3">
        <v>0</v>
      </c>
      <c r="M305" s="3">
        <v>0</v>
      </c>
    </row>
    <row r="306" spans="1:13">
      <c r="A306" s="43"/>
      <c r="B306" s="3" t="s">
        <v>713</v>
      </c>
      <c r="C306" s="3" t="s">
        <v>720</v>
      </c>
      <c r="D306" s="3" t="s">
        <v>721</v>
      </c>
      <c r="E306" s="3">
        <v>134000</v>
      </c>
      <c r="F306" s="3">
        <v>67000</v>
      </c>
      <c r="G306" s="3">
        <v>67000</v>
      </c>
      <c r="H306" s="3">
        <v>0</v>
      </c>
      <c r="I306" s="3">
        <v>0</v>
      </c>
      <c r="J306" s="3">
        <v>5</v>
      </c>
      <c r="K306" s="3">
        <v>5</v>
      </c>
      <c r="L306" s="3">
        <v>0</v>
      </c>
      <c r="M306" s="3">
        <v>0</v>
      </c>
    </row>
    <row r="307" spans="1:13">
      <c r="A307" s="43"/>
      <c r="B307" s="3" t="s">
        <v>713</v>
      </c>
      <c r="C307" s="3" t="s">
        <v>722</v>
      </c>
      <c r="D307" s="3" t="s">
        <v>723</v>
      </c>
      <c r="E307" s="3">
        <v>84500</v>
      </c>
      <c r="F307" s="3">
        <v>26500</v>
      </c>
      <c r="G307" s="3">
        <v>52000</v>
      </c>
      <c r="H307" s="3">
        <v>35</v>
      </c>
      <c r="I307" s="3">
        <v>0</v>
      </c>
      <c r="J307" s="3">
        <v>5</v>
      </c>
      <c r="K307" s="3">
        <v>5</v>
      </c>
      <c r="L307" s="3">
        <v>0</v>
      </c>
      <c r="M307" s="3">
        <v>0</v>
      </c>
    </row>
    <row r="308" spans="1:13">
      <c r="A308" s="43"/>
      <c r="B308" s="3" t="s">
        <v>713</v>
      </c>
      <c r="C308" s="3" t="s">
        <v>724</v>
      </c>
      <c r="D308" s="3" t="s">
        <v>725</v>
      </c>
      <c r="E308" s="3">
        <v>267000</v>
      </c>
      <c r="F308" s="3">
        <v>90000</v>
      </c>
      <c r="G308" s="3">
        <v>175000</v>
      </c>
      <c r="H308" s="3">
        <v>40</v>
      </c>
      <c r="I308" s="3">
        <v>100000</v>
      </c>
      <c r="J308" s="3">
        <v>5</v>
      </c>
      <c r="K308" s="3">
        <v>5</v>
      </c>
      <c r="L308" s="3">
        <v>0</v>
      </c>
      <c r="M308" s="3">
        <v>0</v>
      </c>
    </row>
    <row r="309" spans="1:13">
      <c r="A309" s="43"/>
      <c r="B309" s="3" t="s">
        <v>713</v>
      </c>
      <c r="C309" s="3" t="s">
        <v>726</v>
      </c>
      <c r="D309" s="3" t="s">
        <v>727</v>
      </c>
      <c r="E309" s="3">
        <v>90000</v>
      </c>
      <c r="F309" s="3">
        <v>45000</v>
      </c>
      <c r="G309" s="3">
        <v>45000</v>
      </c>
      <c r="H309" s="3">
        <v>45</v>
      </c>
      <c r="I309" s="3">
        <v>45000</v>
      </c>
      <c r="J309" s="3">
        <v>5</v>
      </c>
      <c r="K309" s="3">
        <v>5</v>
      </c>
      <c r="L309" s="3">
        <v>0</v>
      </c>
      <c r="M309" s="3">
        <v>0</v>
      </c>
    </row>
    <row r="310" spans="1:13">
      <c r="A310" s="43"/>
      <c r="B310" s="3" t="s">
        <v>713</v>
      </c>
      <c r="C310" s="3" t="s">
        <v>728</v>
      </c>
      <c r="D310" s="3" t="s">
        <v>729</v>
      </c>
      <c r="E310" s="3">
        <v>1477000</v>
      </c>
      <c r="F310" s="3">
        <v>100000</v>
      </c>
      <c r="G310" s="3">
        <v>31500</v>
      </c>
      <c r="H310" s="3">
        <v>30</v>
      </c>
      <c r="I310" s="3">
        <v>0</v>
      </c>
      <c r="J310" s="3">
        <v>5</v>
      </c>
      <c r="K310" s="3">
        <v>5</v>
      </c>
      <c r="L310" s="3">
        <v>0</v>
      </c>
      <c r="M310" s="3">
        <v>0</v>
      </c>
    </row>
    <row r="311" spans="1:13">
      <c r="A311" s="43"/>
      <c r="B311" s="3" t="s">
        <v>713</v>
      </c>
      <c r="C311" s="3" t="s">
        <v>730</v>
      </c>
      <c r="D311" s="3" t="s">
        <v>731</v>
      </c>
      <c r="E311" s="3">
        <v>130000</v>
      </c>
      <c r="F311" s="3">
        <v>80000</v>
      </c>
      <c r="G311" s="3">
        <v>20000</v>
      </c>
      <c r="H311" s="3">
        <v>0</v>
      </c>
      <c r="I311" s="3">
        <v>0</v>
      </c>
      <c r="J311" s="3">
        <v>5</v>
      </c>
      <c r="K311" s="3">
        <v>5</v>
      </c>
      <c r="L311" s="3">
        <v>0</v>
      </c>
      <c r="M311" s="3">
        <v>0</v>
      </c>
    </row>
    <row r="312" spans="1:13">
      <c r="A312" s="43"/>
      <c r="B312" s="3" t="s">
        <v>713</v>
      </c>
      <c r="C312" s="3" t="s">
        <v>732</v>
      </c>
      <c r="D312" s="3" t="s">
        <v>733</v>
      </c>
      <c r="E312" s="3">
        <v>2040000</v>
      </c>
      <c r="F312" s="3">
        <v>80000</v>
      </c>
      <c r="G312" s="3">
        <v>30000</v>
      </c>
      <c r="H312" s="3">
        <v>50</v>
      </c>
      <c r="I312" s="3">
        <v>30000</v>
      </c>
      <c r="J312" s="3">
        <v>5</v>
      </c>
      <c r="K312" s="3">
        <v>5</v>
      </c>
      <c r="L312" s="3">
        <v>0</v>
      </c>
      <c r="M312" s="3">
        <v>0</v>
      </c>
    </row>
    <row r="313" spans="1:13">
      <c r="A313" s="43"/>
      <c r="B313" s="3" t="s">
        <v>713</v>
      </c>
      <c r="C313" s="3" t="s">
        <v>716</v>
      </c>
      <c r="D313" s="3" t="s">
        <v>717</v>
      </c>
      <c r="E313" s="3">
        <v>89500</v>
      </c>
      <c r="F313" s="3">
        <v>30000</v>
      </c>
      <c r="G313" s="3">
        <v>31500</v>
      </c>
      <c r="H313" s="3">
        <v>45</v>
      </c>
      <c r="I313" s="3">
        <v>31000</v>
      </c>
      <c r="J313" s="3">
        <v>5</v>
      </c>
      <c r="K313" s="3">
        <v>5</v>
      </c>
      <c r="L313" s="3">
        <v>0</v>
      </c>
      <c r="M313" s="3">
        <v>0</v>
      </c>
    </row>
    <row r="314" spans="1:13">
      <c r="A314" s="43"/>
      <c r="B314" s="3"/>
      <c r="C314" s="3"/>
      <c r="D314" s="6" t="s">
        <v>734</v>
      </c>
      <c r="E314" s="4">
        <f>SUM(E304:E313)</f>
        <v>4762000</v>
      </c>
      <c r="F314" s="4">
        <f>SUM(F304:F313)</f>
        <v>743500</v>
      </c>
      <c r="G314" s="7">
        <f>SUM(G304:G313)</f>
        <v>612000</v>
      </c>
      <c r="H314" s="7"/>
      <c r="I314" s="7">
        <f>SUM(I304:I313)</f>
        <v>331000</v>
      </c>
      <c r="J314" s="3"/>
      <c r="K314" s="3"/>
      <c r="L314" s="3"/>
      <c r="M314" s="3"/>
    </row>
    <row r="315" spans="1:13">
      <c r="A315" s="43"/>
      <c r="B315" s="3" t="s">
        <v>735</v>
      </c>
      <c r="C315" s="3" t="s">
        <v>736</v>
      </c>
      <c r="D315" s="3" t="s">
        <v>737</v>
      </c>
      <c r="E315" s="8">
        <v>160000</v>
      </c>
      <c r="F315" s="8">
        <v>16000</v>
      </c>
      <c r="G315" s="8">
        <v>144000</v>
      </c>
      <c r="H315" s="8">
        <v>45</v>
      </c>
      <c r="I315" s="8">
        <v>144000</v>
      </c>
      <c r="J315" s="3">
        <v>5</v>
      </c>
      <c r="K315" s="3">
        <v>5</v>
      </c>
      <c r="L315" s="3">
        <v>0</v>
      </c>
      <c r="M315" s="3">
        <v>0</v>
      </c>
    </row>
    <row r="316" spans="1:13">
      <c r="A316" s="43"/>
      <c r="B316" s="3" t="s">
        <v>735</v>
      </c>
      <c r="C316" s="3" t="s">
        <v>738</v>
      </c>
      <c r="D316" s="3" t="s">
        <v>739</v>
      </c>
      <c r="E316" s="3">
        <v>140000</v>
      </c>
      <c r="F316" s="3">
        <v>24500</v>
      </c>
      <c r="G316" s="3">
        <v>95000</v>
      </c>
      <c r="H316" s="3">
        <v>40</v>
      </c>
      <c r="I316" s="3">
        <v>95000</v>
      </c>
      <c r="J316" s="3">
        <v>5</v>
      </c>
      <c r="K316" s="3">
        <v>5</v>
      </c>
      <c r="L316" s="3">
        <v>0</v>
      </c>
      <c r="M316" s="3">
        <v>0</v>
      </c>
    </row>
    <row r="317" spans="1:13">
      <c r="A317" s="43"/>
      <c r="B317" s="3" t="s">
        <v>735</v>
      </c>
      <c r="C317" s="3" t="s">
        <v>740</v>
      </c>
      <c r="D317" s="3" t="s">
        <v>741</v>
      </c>
      <c r="E317" s="8">
        <v>100000</v>
      </c>
      <c r="F317" s="8">
        <v>10000</v>
      </c>
      <c r="G317" s="8">
        <v>90000</v>
      </c>
      <c r="H317" s="8">
        <v>45</v>
      </c>
      <c r="I317" s="8">
        <v>90000</v>
      </c>
      <c r="J317" s="3">
        <v>5</v>
      </c>
      <c r="K317" s="3">
        <v>5</v>
      </c>
      <c r="L317" s="3">
        <v>0</v>
      </c>
      <c r="M317" s="3">
        <v>0</v>
      </c>
    </row>
    <row r="318" spans="1:13">
      <c r="A318" s="43"/>
      <c r="B318" s="3" t="s">
        <v>735</v>
      </c>
      <c r="C318" s="3" t="s">
        <v>742</v>
      </c>
      <c r="D318" s="3" t="s">
        <v>743</v>
      </c>
      <c r="E318" s="3">
        <v>58000</v>
      </c>
      <c r="F318" s="3">
        <v>12000</v>
      </c>
      <c r="G318" s="3">
        <v>46000</v>
      </c>
      <c r="H318" s="3">
        <v>45</v>
      </c>
      <c r="I318" s="3">
        <v>46000</v>
      </c>
      <c r="J318" s="3">
        <v>5</v>
      </c>
      <c r="K318" s="3">
        <v>5</v>
      </c>
      <c r="L318" s="3">
        <v>0</v>
      </c>
      <c r="M318" s="3">
        <v>0</v>
      </c>
    </row>
    <row r="319" spans="1:13">
      <c r="A319" s="43"/>
      <c r="B319" s="3" t="s">
        <v>735</v>
      </c>
      <c r="C319" s="3" t="s">
        <v>744</v>
      </c>
      <c r="D319" s="3" t="s">
        <v>745</v>
      </c>
      <c r="E319" s="8">
        <v>750000</v>
      </c>
      <c r="F319" s="8">
        <v>78000</v>
      </c>
      <c r="G319" s="8">
        <v>672000</v>
      </c>
      <c r="H319" s="8">
        <v>35</v>
      </c>
      <c r="I319" s="8">
        <v>0</v>
      </c>
      <c r="J319" s="3">
        <v>5</v>
      </c>
      <c r="K319" s="3">
        <v>5</v>
      </c>
      <c r="L319" s="3">
        <v>0</v>
      </c>
      <c r="M319" s="3">
        <v>0</v>
      </c>
    </row>
    <row r="320" spans="1:13">
      <c r="A320" s="43"/>
      <c r="B320" s="3" t="s">
        <v>735</v>
      </c>
      <c r="C320" s="3" t="s">
        <v>746</v>
      </c>
      <c r="D320" s="3" t="s">
        <v>747</v>
      </c>
      <c r="E320" s="3">
        <v>80000</v>
      </c>
      <c r="F320" s="3">
        <v>8000</v>
      </c>
      <c r="G320" s="3">
        <v>72000</v>
      </c>
      <c r="H320" s="3">
        <v>0</v>
      </c>
      <c r="I320" s="3">
        <v>0</v>
      </c>
      <c r="J320" s="3">
        <v>5</v>
      </c>
      <c r="K320" s="3">
        <v>5</v>
      </c>
      <c r="L320" s="3">
        <v>0</v>
      </c>
      <c r="M320" s="3">
        <v>0</v>
      </c>
    </row>
    <row r="321" spans="1:13">
      <c r="A321" s="43"/>
      <c r="B321" s="3"/>
      <c r="C321" s="3"/>
      <c r="D321" s="6" t="s">
        <v>748</v>
      </c>
      <c r="E321" s="4">
        <f>SUM(E315:E320)</f>
        <v>1288000</v>
      </c>
      <c r="F321" s="4">
        <f>SUM(F315:F320)</f>
        <v>148500</v>
      </c>
      <c r="G321" s="7">
        <f>SUM(G315:G320)</f>
        <v>1119000</v>
      </c>
      <c r="H321" s="7"/>
      <c r="I321" s="7">
        <f>SUM(I315:I320)</f>
        <v>375000</v>
      </c>
      <c r="J321" s="3"/>
      <c r="K321" s="3"/>
      <c r="L321" s="3"/>
      <c r="M321" s="3"/>
    </row>
    <row r="322" spans="1:13">
      <c r="A322" s="43"/>
      <c r="B322" s="3" t="s">
        <v>749</v>
      </c>
      <c r="C322" s="3" t="s">
        <v>750</v>
      </c>
      <c r="D322" s="3" t="s">
        <v>751</v>
      </c>
      <c r="E322" s="8">
        <v>990240</v>
      </c>
      <c r="F322" s="8">
        <v>99024</v>
      </c>
      <c r="G322" s="8">
        <v>891216</v>
      </c>
      <c r="H322" s="8">
        <v>35</v>
      </c>
      <c r="I322" s="8">
        <v>0</v>
      </c>
      <c r="J322" s="3">
        <v>5</v>
      </c>
      <c r="K322" s="3">
        <v>5</v>
      </c>
      <c r="L322" s="3">
        <v>0</v>
      </c>
      <c r="M322" s="3">
        <v>0</v>
      </c>
    </row>
    <row r="323" spans="1:13">
      <c r="A323" s="43"/>
      <c r="B323" s="3" t="s">
        <v>749</v>
      </c>
      <c r="C323" s="3" t="s">
        <v>752</v>
      </c>
      <c r="D323" s="3" t="s">
        <v>753</v>
      </c>
      <c r="E323" s="8">
        <v>356000</v>
      </c>
      <c r="F323" s="8">
        <v>35600</v>
      </c>
      <c r="G323" s="8">
        <v>320400</v>
      </c>
      <c r="H323" s="8">
        <v>45</v>
      </c>
      <c r="I323" s="8">
        <v>320000</v>
      </c>
      <c r="J323" s="3">
        <v>5</v>
      </c>
      <c r="K323" s="3">
        <v>5</v>
      </c>
      <c r="L323" s="3">
        <v>0</v>
      </c>
      <c r="M323" s="3">
        <v>0</v>
      </c>
    </row>
    <row r="324" spans="1:13">
      <c r="A324" s="43"/>
      <c r="B324" s="3"/>
      <c r="C324" s="3"/>
      <c r="D324" s="6" t="s">
        <v>754</v>
      </c>
      <c r="E324" s="4">
        <f>SUM(E322:E323)</f>
        <v>1346240</v>
      </c>
      <c r="F324" s="4">
        <f>SUM(F322:F323)</f>
        <v>134624</v>
      </c>
      <c r="G324" s="7">
        <f>SUM(G322:G323)</f>
        <v>1211616</v>
      </c>
      <c r="H324" s="7"/>
      <c r="I324" s="7">
        <f>SUM(I322:I323)</f>
        <v>320000</v>
      </c>
      <c r="J324" s="3"/>
      <c r="K324" s="3"/>
      <c r="L324" s="3"/>
      <c r="M324" s="3"/>
    </row>
    <row r="325" spans="1:13">
      <c r="A325" s="43"/>
      <c r="B325" s="3" t="s">
        <v>755</v>
      </c>
      <c r="C325" s="3" t="s">
        <v>756</v>
      </c>
      <c r="D325" s="3" t="s">
        <v>757</v>
      </c>
      <c r="E325" s="3">
        <v>150000</v>
      </c>
      <c r="F325" s="3">
        <v>15600</v>
      </c>
      <c r="G325" s="3">
        <v>134400</v>
      </c>
      <c r="H325" s="3">
        <v>45</v>
      </c>
      <c r="I325" s="3">
        <v>134000</v>
      </c>
      <c r="J325" s="3">
        <v>5</v>
      </c>
      <c r="K325" s="3">
        <v>5</v>
      </c>
      <c r="L325" s="3">
        <v>0</v>
      </c>
      <c r="M325" s="3">
        <v>0</v>
      </c>
    </row>
    <row r="326" spans="1:13">
      <c r="A326" s="43"/>
      <c r="B326" s="3" t="s">
        <v>755</v>
      </c>
      <c r="C326" s="3" t="s">
        <v>758</v>
      </c>
      <c r="D326" s="3" t="s">
        <v>759</v>
      </c>
      <c r="E326" s="8">
        <v>280000</v>
      </c>
      <c r="F326" s="8">
        <v>30000</v>
      </c>
      <c r="G326" s="8">
        <v>250000</v>
      </c>
      <c r="H326" s="8">
        <v>20</v>
      </c>
      <c r="I326" s="8">
        <v>0</v>
      </c>
      <c r="J326" s="3">
        <v>5</v>
      </c>
      <c r="K326" s="3">
        <v>5</v>
      </c>
      <c r="L326" s="3">
        <v>0</v>
      </c>
      <c r="M326" s="3">
        <v>0</v>
      </c>
    </row>
    <row r="327" spans="1:13">
      <c r="A327" s="43"/>
      <c r="B327" s="3" t="s">
        <v>755</v>
      </c>
      <c r="C327" s="3" t="s">
        <v>760</v>
      </c>
      <c r="D327" s="3" t="s">
        <v>761</v>
      </c>
      <c r="E327" s="3">
        <v>45000</v>
      </c>
      <c r="F327" s="3">
        <v>5000</v>
      </c>
      <c r="G327" s="3">
        <v>40000</v>
      </c>
      <c r="H327" s="3">
        <v>40</v>
      </c>
      <c r="I327" s="3">
        <v>38000</v>
      </c>
      <c r="J327" s="3">
        <v>5</v>
      </c>
      <c r="K327" s="3">
        <v>5</v>
      </c>
      <c r="L327" s="3">
        <v>0</v>
      </c>
      <c r="M327" s="3">
        <v>0</v>
      </c>
    </row>
    <row r="328" spans="1:13">
      <c r="A328" s="43"/>
      <c r="B328" s="3"/>
      <c r="C328" s="3"/>
      <c r="D328" s="6" t="s">
        <v>762</v>
      </c>
      <c r="E328" s="4">
        <f>SUM(E325:E327)</f>
        <v>475000</v>
      </c>
      <c r="F328" s="4">
        <f>SUM(F325:F327)</f>
        <v>50600</v>
      </c>
      <c r="G328" s="7">
        <f>SUM(G325:G327)</f>
        <v>424400</v>
      </c>
      <c r="H328" s="7"/>
      <c r="I328" s="7">
        <f>SUM(I325:I327)</f>
        <v>172000</v>
      </c>
      <c r="J328" s="3"/>
      <c r="K328" s="3"/>
      <c r="L328" s="3"/>
      <c r="M328" s="3"/>
    </row>
    <row r="329" spans="1:13">
      <c r="A329" s="43"/>
      <c r="B329" s="3" t="s">
        <v>763</v>
      </c>
      <c r="C329" s="3" t="s">
        <v>764</v>
      </c>
      <c r="D329" s="3" t="s">
        <v>765</v>
      </c>
      <c r="E329" s="3">
        <v>411195</v>
      </c>
      <c r="F329" s="3">
        <v>72395</v>
      </c>
      <c r="G329" s="3">
        <v>240000</v>
      </c>
      <c r="H329" s="3">
        <v>40</v>
      </c>
      <c r="I329" s="3">
        <v>107000</v>
      </c>
      <c r="J329" s="3">
        <v>5</v>
      </c>
      <c r="K329" s="3">
        <v>5</v>
      </c>
      <c r="L329" s="3">
        <v>0</v>
      </c>
      <c r="M329" s="3">
        <v>0</v>
      </c>
    </row>
    <row r="330" spans="1:13">
      <c r="A330" s="43"/>
      <c r="B330" s="3" t="s">
        <v>763</v>
      </c>
      <c r="C330" s="3" t="s">
        <v>766</v>
      </c>
      <c r="D330" s="3" t="s">
        <v>767</v>
      </c>
      <c r="E330" s="3">
        <v>50464</v>
      </c>
      <c r="F330" s="3">
        <v>8064</v>
      </c>
      <c r="G330" s="3">
        <v>40000</v>
      </c>
      <c r="H330" s="3">
        <v>40</v>
      </c>
      <c r="I330" s="3">
        <v>30000</v>
      </c>
      <c r="J330" s="3">
        <v>5</v>
      </c>
      <c r="K330" s="3">
        <v>5</v>
      </c>
      <c r="L330" s="3">
        <v>0</v>
      </c>
      <c r="M330" s="3">
        <v>0</v>
      </c>
    </row>
    <row r="331" spans="1:13">
      <c r="A331" s="43"/>
      <c r="B331" s="3" t="s">
        <v>763</v>
      </c>
      <c r="C331" s="3" t="s">
        <v>768</v>
      </c>
      <c r="D331" s="3" t="s">
        <v>769</v>
      </c>
      <c r="E331" s="3">
        <v>434000</v>
      </c>
      <c r="F331" s="3">
        <v>67000</v>
      </c>
      <c r="G331" s="3">
        <v>367000</v>
      </c>
      <c r="H331" s="3">
        <v>35</v>
      </c>
      <c r="I331" s="3">
        <v>0</v>
      </c>
      <c r="J331" s="3">
        <v>5</v>
      </c>
      <c r="K331" s="3">
        <v>5</v>
      </c>
      <c r="L331" s="3">
        <v>0</v>
      </c>
      <c r="M331" s="3">
        <v>0</v>
      </c>
    </row>
    <row r="332" spans="1:13">
      <c r="A332" s="43"/>
      <c r="B332" s="3" t="s">
        <v>763</v>
      </c>
      <c r="C332" s="3" t="s">
        <v>770</v>
      </c>
      <c r="D332" s="3" t="s">
        <v>771</v>
      </c>
      <c r="E332" s="3">
        <v>119060</v>
      </c>
      <c r="F332" s="3">
        <v>29060</v>
      </c>
      <c r="G332" s="3">
        <v>78000</v>
      </c>
      <c r="H332" s="3">
        <v>45</v>
      </c>
      <c r="I332" s="3">
        <v>78000</v>
      </c>
      <c r="J332" s="3">
        <v>5</v>
      </c>
      <c r="K332" s="3">
        <v>5</v>
      </c>
      <c r="L332" s="3">
        <v>0</v>
      </c>
      <c r="M332" s="3">
        <v>0</v>
      </c>
    </row>
    <row r="333" spans="1:13">
      <c r="A333" s="43"/>
      <c r="B333" s="3"/>
      <c r="C333" s="3"/>
      <c r="D333" s="6" t="s">
        <v>772</v>
      </c>
      <c r="E333" s="4">
        <f>SUM(E329:E332)</f>
        <v>1014719</v>
      </c>
      <c r="F333" s="4">
        <f>SUM(F329:F332)</f>
        <v>176519</v>
      </c>
      <c r="G333" s="7">
        <f>SUM(G329:G332)</f>
        <v>725000</v>
      </c>
      <c r="H333" s="7"/>
      <c r="I333" s="7">
        <f>SUM(I329:I332)</f>
        <v>215000</v>
      </c>
      <c r="J333" s="3"/>
      <c r="K333" s="3"/>
      <c r="L333" s="3"/>
      <c r="M333" s="3"/>
    </row>
    <row r="334" spans="1:13">
      <c r="A334" s="43"/>
      <c r="B334" s="3" t="s">
        <v>773</v>
      </c>
      <c r="C334" s="3" t="s">
        <v>774</v>
      </c>
      <c r="D334" s="3" t="s">
        <v>775</v>
      </c>
      <c r="E334" s="8">
        <v>130707</v>
      </c>
      <c r="F334" s="8">
        <v>14378</v>
      </c>
      <c r="G334" s="8">
        <v>116329</v>
      </c>
      <c r="H334" s="8">
        <v>45</v>
      </c>
      <c r="I334" s="8">
        <v>116000</v>
      </c>
      <c r="J334" s="3">
        <v>5</v>
      </c>
      <c r="K334" s="3">
        <v>5</v>
      </c>
      <c r="L334" s="3">
        <v>0</v>
      </c>
      <c r="M334" s="3">
        <v>0</v>
      </c>
    </row>
    <row r="335" spans="1:13">
      <c r="A335" s="43"/>
      <c r="B335" s="3"/>
      <c r="C335" s="3"/>
      <c r="D335" s="6" t="s">
        <v>776</v>
      </c>
      <c r="E335" s="4">
        <f>SUM(E334)</f>
        <v>130707</v>
      </c>
      <c r="F335" s="4">
        <f>SUM(F334)</f>
        <v>14378</v>
      </c>
      <c r="G335" s="7">
        <f>SUM(G334)</f>
        <v>116329</v>
      </c>
      <c r="H335" s="7"/>
      <c r="I335" s="7">
        <f>SUM(I334)</f>
        <v>116000</v>
      </c>
      <c r="J335" s="3"/>
      <c r="K335" s="3"/>
      <c r="L335" s="3"/>
      <c r="M335" s="3"/>
    </row>
    <row r="336" spans="1:13">
      <c r="A336" s="43"/>
      <c r="B336" s="3"/>
      <c r="C336" s="3"/>
      <c r="D336" s="9" t="s">
        <v>227</v>
      </c>
      <c r="E336" s="27">
        <f>E334+E326+E323+E322+E319+E317+E315+E304+E295+E288+E286</f>
        <v>4383319</v>
      </c>
      <c r="F336" s="29">
        <f>F334+F326+F323+F322+F319+F317+F315+F304+F295+F288+F286</f>
        <v>947374</v>
      </c>
      <c r="G336" s="30">
        <f>G334+G326+G323+G322+G319+G317+G315+G304+G295+G288+G286</f>
        <v>3235945</v>
      </c>
      <c r="H336" s="30"/>
      <c r="I336" s="30">
        <f>I334+I326+I323+I322+I319+I317+I315+I304+I295+I288+I286</f>
        <v>1422000</v>
      </c>
      <c r="J336" s="3"/>
      <c r="K336" s="3"/>
      <c r="L336" s="3"/>
      <c r="M336" s="3"/>
    </row>
    <row r="337" spans="1:13">
      <c r="A337" s="43"/>
      <c r="B337" s="3"/>
      <c r="C337" s="3"/>
      <c r="D337" s="19" t="s">
        <v>352</v>
      </c>
      <c r="E337" s="22">
        <f>E279</f>
        <v>372000</v>
      </c>
      <c r="F337" s="17">
        <f>F279</f>
        <v>50000</v>
      </c>
      <c r="G337" s="18">
        <f>G279</f>
        <v>322000</v>
      </c>
      <c r="H337" s="18"/>
      <c r="I337" s="18">
        <f>I279</f>
        <v>296000</v>
      </c>
      <c r="J337" s="3"/>
      <c r="K337" s="3"/>
      <c r="L337" s="3"/>
      <c r="M337" s="3"/>
    </row>
    <row r="338" spans="1:13">
      <c r="A338" s="43"/>
      <c r="B338" s="3"/>
      <c r="C338" s="3"/>
      <c r="D338" s="6" t="s">
        <v>228</v>
      </c>
      <c r="E338" s="14">
        <f>E339-E337-E336</f>
        <v>7717469</v>
      </c>
      <c r="F338" s="14">
        <f>F339-F337-F336</f>
        <v>1078354</v>
      </c>
      <c r="G338" s="15">
        <f>G339-G337-G336</f>
        <v>3098915</v>
      </c>
      <c r="H338" s="15"/>
      <c r="I338" s="15">
        <f>I339-I337-I336</f>
        <v>1335000</v>
      </c>
      <c r="J338" s="3"/>
      <c r="K338" s="3"/>
      <c r="L338" s="3"/>
      <c r="M338" s="3"/>
    </row>
    <row r="339" spans="1:13">
      <c r="A339" s="43"/>
      <c r="B339" s="3"/>
      <c r="C339" s="3"/>
      <c r="D339" s="6" t="s">
        <v>777</v>
      </c>
      <c r="E339" s="12">
        <f>E335+E333+E328+E324+E321+E314+E303+E300+E296+E294+E289+E287+E285+E279</f>
        <v>12472788</v>
      </c>
      <c r="F339" s="12">
        <f>F335+F333+F328+F324+F321+F314+F303+F300+F296+F294+F289+F287+F285+F279</f>
        <v>2075728</v>
      </c>
      <c r="G339" s="13">
        <f>G335+G333+G328+G324+G321+G314+G303+G300+G296+G294+G289+G287+G285+G279</f>
        <v>6656860</v>
      </c>
      <c r="H339" s="13"/>
      <c r="I339" s="13">
        <f>I335+I333+I328+I324+I321+I314+I303+I300+I296+I294+I289+I287+I285+I279</f>
        <v>3053000</v>
      </c>
      <c r="J339" s="3"/>
      <c r="K339" s="3"/>
      <c r="L339" s="3"/>
      <c r="M339" s="3"/>
    </row>
    <row r="340" spans="1:13" ht="12.95" customHeight="1">
      <c r="A340" s="43" t="s">
        <v>778</v>
      </c>
      <c r="B340" s="3" t="s">
        <v>778</v>
      </c>
      <c r="C340" s="3" t="s">
        <v>779</v>
      </c>
      <c r="D340" s="3" t="s">
        <v>780</v>
      </c>
      <c r="E340" s="3">
        <v>703924</v>
      </c>
      <c r="F340" s="3">
        <v>156322</v>
      </c>
      <c r="G340" s="3">
        <v>547602</v>
      </c>
      <c r="H340" s="3">
        <v>40</v>
      </c>
      <c r="I340" s="3">
        <v>547000</v>
      </c>
      <c r="J340" s="3">
        <v>4</v>
      </c>
      <c r="K340" s="3">
        <v>4</v>
      </c>
      <c r="L340" s="3">
        <v>0</v>
      </c>
      <c r="M340" s="3">
        <v>0</v>
      </c>
    </row>
    <row r="341" spans="1:13">
      <c r="A341" s="43"/>
      <c r="B341" s="3" t="s">
        <v>778</v>
      </c>
      <c r="C341" s="3" t="s">
        <v>781</v>
      </c>
      <c r="D341" s="3" t="s">
        <v>782</v>
      </c>
      <c r="E341" s="3">
        <v>217000</v>
      </c>
      <c r="F341" s="3">
        <v>40000</v>
      </c>
      <c r="G341" s="3">
        <v>177000</v>
      </c>
      <c r="H341" s="3">
        <v>35</v>
      </c>
      <c r="I341" s="3">
        <v>0</v>
      </c>
      <c r="J341" s="3">
        <v>4</v>
      </c>
      <c r="K341" s="3">
        <v>4</v>
      </c>
      <c r="L341" s="3">
        <v>0</v>
      </c>
      <c r="M341" s="3">
        <v>0</v>
      </c>
    </row>
    <row r="342" spans="1:13">
      <c r="A342" s="43"/>
      <c r="B342" s="3"/>
      <c r="C342" s="3"/>
      <c r="D342" s="19" t="s">
        <v>295</v>
      </c>
      <c r="E342" s="17">
        <f>E341+E340</f>
        <v>920924</v>
      </c>
      <c r="F342" s="17">
        <f>F341+F340</f>
        <v>196322</v>
      </c>
      <c r="G342" s="18">
        <f>G341+G340</f>
        <v>724602</v>
      </c>
      <c r="H342" s="18"/>
      <c r="I342" s="18">
        <f>I341+I340</f>
        <v>547000</v>
      </c>
      <c r="J342" s="3"/>
      <c r="K342" s="3"/>
      <c r="L342" s="3"/>
      <c r="M342" s="3"/>
    </row>
    <row r="343" spans="1:13">
      <c r="A343" s="43"/>
      <c r="B343" s="3" t="s">
        <v>783</v>
      </c>
      <c r="C343" s="3" t="s">
        <v>784</v>
      </c>
      <c r="D343" s="3" t="s">
        <v>785</v>
      </c>
      <c r="E343" s="3">
        <v>520000</v>
      </c>
      <c r="F343" s="3">
        <v>59000</v>
      </c>
      <c r="G343" s="3">
        <v>461000</v>
      </c>
      <c r="H343" s="3">
        <v>45</v>
      </c>
      <c r="I343" s="3">
        <v>200000</v>
      </c>
      <c r="J343" s="3">
        <v>4</v>
      </c>
      <c r="K343" s="3">
        <v>4</v>
      </c>
      <c r="L343" s="3">
        <v>0</v>
      </c>
      <c r="M343" s="3">
        <v>0</v>
      </c>
    </row>
    <row r="344" spans="1:13">
      <c r="A344" s="43"/>
      <c r="B344" s="3"/>
      <c r="C344" s="3"/>
      <c r="D344" s="6" t="s">
        <v>786</v>
      </c>
      <c r="E344" s="6">
        <f>E343</f>
        <v>520000</v>
      </c>
      <c r="F344" s="6">
        <f>F343</f>
        <v>59000</v>
      </c>
      <c r="G344" s="31">
        <f>G343</f>
        <v>461000</v>
      </c>
      <c r="H344" s="31"/>
      <c r="I344" s="31">
        <f>I343</f>
        <v>200000</v>
      </c>
      <c r="J344" s="3"/>
      <c r="K344" s="3"/>
      <c r="L344" s="3"/>
      <c r="M344" s="3"/>
    </row>
    <row r="345" spans="1:13">
      <c r="A345" s="43"/>
      <c r="B345" s="3" t="s">
        <v>787</v>
      </c>
      <c r="C345" s="3" t="s">
        <v>788</v>
      </c>
      <c r="D345" s="3" t="s">
        <v>789</v>
      </c>
      <c r="E345" s="3">
        <v>740000</v>
      </c>
      <c r="F345" s="3">
        <v>370000</v>
      </c>
      <c r="G345" s="3">
        <v>370000</v>
      </c>
      <c r="H345" s="3">
        <v>40</v>
      </c>
      <c r="I345" s="3">
        <v>100000</v>
      </c>
      <c r="J345" s="3">
        <v>4</v>
      </c>
      <c r="K345" s="3">
        <v>4</v>
      </c>
      <c r="L345" s="3">
        <v>0</v>
      </c>
      <c r="M345" s="3">
        <v>0</v>
      </c>
    </row>
    <row r="346" spans="1:13">
      <c r="A346" s="43"/>
      <c r="B346" s="3" t="s">
        <v>787</v>
      </c>
      <c r="C346" s="3" t="s">
        <v>790</v>
      </c>
      <c r="D346" s="3" t="s">
        <v>791</v>
      </c>
      <c r="E346" s="3">
        <v>500000</v>
      </c>
      <c r="F346" s="3">
        <v>270000</v>
      </c>
      <c r="G346" s="3">
        <v>230000</v>
      </c>
      <c r="H346" s="3">
        <v>40</v>
      </c>
      <c r="I346" s="3">
        <v>100000</v>
      </c>
      <c r="J346" s="3">
        <v>4</v>
      </c>
      <c r="K346" s="3">
        <v>4</v>
      </c>
      <c r="L346" s="3">
        <v>0</v>
      </c>
      <c r="M346" s="3">
        <v>0</v>
      </c>
    </row>
    <row r="347" spans="1:13">
      <c r="A347" s="43"/>
      <c r="B347" s="3" t="s">
        <v>787</v>
      </c>
      <c r="C347" s="3" t="s">
        <v>792</v>
      </c>
      <c r="D347" s="3" t="s">
        <v>793</v>
      </c>
      <c r="E347" s="3">
        <v>100000</v>
      </c>
      <c r="F347" s="3">
        <v>31000</v>
      </c>
      <c r="G347" s="3">
        <v>69000</v>
      </c>
      <c r="H347" s="3">
        <v>30</v>
      </c>
      <c r="I347" s="3">
        <v>0</v>
      </c>
      <c r="J347" s="3">
        <v>4</v>
      </c>
      <c r="K347" s="3">
        <v>4</v>
      </c>
      <c r="L347" s="3">
        <v>0</v>
      </c>
      <c r="M347" s="3">
        <v>0</v>
      </c>
    </row>
    <row r="348" spans="1:13">
      <c r="A348" s="43"/>
      <c r="B348" s="3"/>
      <c r="C348" s="3"/>
      <c r="D348" s="6" t="s">
        <v>794</v>
      </c>
      <c r="E348" s="4">
        <f>SUM(E345:E347)</f>
        <v>1340000</v>
      </c>
      <c r="F348" s="4">
        <f>SUM(F345:F347)</f>
        <v>671000</v>
      </c>
      <c r="G348" s="7">
        <f>SUM(G345:G347)</f>
        <v>669000</v>
      </c>
      <c r="H348" s="7"/>
      <c r="I348" s="7">
        <f>SUM(I345:I347)</f>
        <v>200000</v>
      </c>
      <c r="J348" s="3"/>
      <c r="K348" s="3"/>
      <c r="L348" s="3"/>
      <c r="M348" s="3"/>
    </row>
    <row r="349" spans="1:13">
      <c r="A349" s="43"/>
      <c r="B349" s="3" t="s">
        <v>795</v>
      </c>
      <c r="C349" s="3" t="s">
        <v>796</v>
      </c>
      <c r="D349" s="3" t="s">
        <v>797</v>
      </c>
      <c r="E349" s="3">
        <v>185700</v>
      </c>
      <c r="F349" s="3">
        <v>18570</v>
      </c>
      <c r="G349" s="3">
        <v>167130</v>
      </c>
      <c r="H349" s="3">
        <v>30</v>
      </c>
      <c r="I349" s="3">
        <v>0</v>
      </c>
      <c r="J349" s="3">
        <v>4</v>
      </c>
      <c r="K349" s="3">
        <v>4</v>
      </c>
      <c r="L349" s="3">
        <v>0</v>
      </c>
      <c r="M349" s="3">
        <v>0</v>
      </c>
    </row>
    <row r="350" spans="1:13">
      <c r="A350" s="43"/>
      <c r="B350" s="3"/>
      <c r="C350" s="3"/>
      <c r="D350" s="6" t="s">
        <v>798</v>
      </c>
      <c r="E350" s="4">
        <f>SUM(E349)</f>
        <v>185700</v>
      </c>
      <c r="F350" s="4">
        <f>SUM(F349)</f>
        <v>18570</v>
      </c>
      <c r="G350" s="7">
        <f>SUM(G349)</f>
        <v>167130</v>
      </c>
      <c r="H350" s="7"/>
      <c r="I350" s="7">
        <f>SUM(I349)</f>
        <v>0</v>
      </c>
      <c r="J350" s="3"/>
      <c r="K350" s="3"/>
      <c r="L350" s="3"/>
      <c r="M350" s="3"/>
    </row>
    <row r="351" spans="1:13">
      <c r="A351" s="43"/>
      <c r="B351" s="3" t="s">
        <v>799</v>
      </c>
      <c r="C351" s="3" t="s">
        <v>800</v>
      </c>
      <c r="D351" s="3" t="s">
        <v>801</v>
      </c>
      <c r="E351" s="3">
        <v>96000</v>
      </c>
      <c r="F351" s="3">
        <v>13000</v>
      </c>
      <c r="G351" s="3">
        <v>83000</v>
      </c>
      <c r="H351" s="3">
        <v>35</v>
      </c>
      <c r="I351" s="3">
        <v>0</v>
      </c>
      <c r="J351" s="3">
        <v>4</v>
      </c>
      <c r="K351" s="3">
        <v>4</v>
      </c>
      <c r="L351" s="3">
        <v>0</v>
      </c>
      <c r="M351" s="3">
        <v>0</v>
      </c>
    </row>
    <row r="352" spans="1:13">
      <c r="A352" s="43"/>
      <c r="B352" s="3" t="s">
        <v>799</v>
      </c>
      <c r="C352" s="3" t="s">
        <v>802</v>
      </c>
      <c r="D352" s="3" t="s">
        <v>803</v>
      </c>
      <c r="E352" s="3">
        <v>90000</v>
      </c>
      <c r="F352" s="3">
        <v>11400</v>
      </c>
      <c r="G352" s="3">
        <v>78600</v>
      </c>
      <c r="H352" s="3">
        <v>35</v>
      </c>
      <c r="I352" s="3">
        <v>0</v>
      </c>
      <c r="J352" s="3">
        <v>4</v>
      </c>
      <c r="K352" s="3">
        <v>4</v>
      </c>
      <c r="L352" s="3">
        <v>0</v>
      </c>
      <c r="M352" s="3">
        <v>0</v>
      </c>
    </row>
    <row r="353" spans="1:13">
      <c r="A353" s="43"/>
      <c r="B353" s="3"/>
      <c r="C353" s="3"/>
      <c r="D353" s="6" t="s">
        <v>804</v>
      </c>
      <c r="E353" s="4">
        <f>SUM(E351:E352)</f>
        <v>186000</v>
      </c>
      <c r="F353" s="4">
        <f>SUM(F351:F352)</f>
        <v>24400</v>
      </c>
      <c r="G353" s="7">
        <f>SUM(G351:G352)</f>
        <v>161600</v>
      </c>
      <c r="H353" s="7"/>
      <c r="I353" s="7">
        <f>SUM(I351:I352)</f>
        <v>0</v>
      </c>
      <c r="J353" s="3"/>
      <c r="K353" s="3"/>
      <c r="L353" s="3"/>
      <c r="M353" s="3"/>
    </row>
    <row r="354" spans="1:13">
      <c r="A354" s="43"/>
      <c r="B354" s="3" t="s">
        <v>805</v>
      </c>
      <c r="C354" s="3" t="s">
        <v>806</v>
      </c>
      <c r="D354" s="3" t="s">
        <v>807</v>
      </c>
      <c r="E354" s="3">
        <v>352400</v>
      </c>
      <c r="F354" s="3">
        <v>81052</v>
      </c>
      <c r="G354" s="3">
        <v>271348</v>
      </c>
      <c r="H354" s="3">
        <v>40</v>
      </c>
      <c r="I354" s="3">
        <v>120000</v>
      </c>
      <c r="J354" s="3">
        <v>4</v>
      </c>
      <c r="K354" s="3">
        <v>4</v>
      </c>
      <c r="L354" s="3">
        <v>0</v>
      </c>
      <c r="M354" s="3">
        <v>0</v>
      </c>
    </row>
    <row r="355" spans="1:13">
      <c r="A355" s="43"/>
      <c r="B355" s="3" t="s">
        <v>805</v>
      </c>
      <c r="C355" s="3" t="s">
        <v>808</v>
      </c>
      <c r="D355" s="3" t="s">
        <v>809</v>
      </c>
      <c r="E355" s="3">
        <v>201600</v>
      </c>
      <c r="F355" s="3">
        <v>111400</v>
      </c>
      <c r="G355" s="3">
        <v>90200</v>
      </c>
      <c r="H355" s="3">
        <v>30</v>
      </c>
      <c r="I355" s="3">
        <v>0</v>
      </c>
      <c r="J355" s="3">
        <v>4</v>
      </c>
      <c r="K355" s="3">
        <v>4</v>
      </c>
      <c r="L355" s="3">
        <v>0</v>
      </c>
      <c r="M355" s="3">
        <v>0</v>
      </c>
    </row>
    <row r="356" spans="1:13">
      <c r="A356" s="43"/>
      <c r="B356" s="3"/>
      <c r="C356" s="3"/>
      <c r="D356" s="6" t="s">
        <v>810</v>
      </c>
      <c r="E356" s="4">
        <f>SUM(E354:E355)</f>
        <v>554000</v>
      </c>
      <c r="F356" s="4">
        <f>SUM(F354:F355)</f>
        <v>192452</v>
      </c>
      <c r="G356" s="7">
        <f>SUM(G354:G355)</f>
        <v>361548</v>
      </c>
      <c r="H356" s="7"/>
      <c r="I356" s="7">
        <f>SUM(I354:I355)</f>
        <v>120000</v>
      </c>
      <c r="J356" s="3"/>
      <c r="K356" s="3"/>
      <c r="L356" s="3"/>
      <c r="M356" s="3"/>
    </row>
    <row r="357" spans="1:13">
      <c r="A357" s="43"/>
      <c r="B357" s="3" t="s">
        <v>811</v>
      </c>
      <c r="C357" s="3" t="s">
        <v>812</v>
      </c>
      <c r="D357" s="3" t="s">
        <v>813</v>
      </c>
      <c r="E357" s="3">
        <v>778200</v>
      </c>
      <c r="F357" s="3">
        <v>80000</v>
      </c>
      <c r="G357" s="3">
        <v>698200</v>
      </c>
      <c r="H357" s="3">
        <v>45</v>
      </c>
      <c r="I357" s="3">
        <v>500000</v>
      </c>
      <c r="J357" s="3">
        <v>4</v>
      </c>
      <c r="K357" s="3">
        <v>4</v>
      </c>
      <c r="L357" s="3">
        <v>0</v>
      </c>
      <c r="M357" s="3">
        <v>0</v>
      </c>
    </row>
    <row r="358" spans="1:13">
      <c r="A358" s="43"/>
      <c r="B358" s="3"/>
      <c r="C358" s="3"/>
      <c r="D358" s="6" t="s">
        <v>814</v>
      </c>
      <c r="E358" s="4">
        <f>SUM(E357)</f>
        <v>778200</v>
      </c>
      <c r="F358" s="4">
        <f>SUM(F357)</f>
        <v>80000</v>
      </c>
      <c r="G358" s="7">
        <f>SUM(G357)</f>
        <v>698200</v>
      </c>
      <c r="H358" s="7"/>
      <c r="I358" s="7">
        <f>SUM(I357)</f>
        <v>500000</v>
      </c>
      <c r="J358" s="3"/>
      <c r="K358" s="3"/>
      <c r="L358" s="3"/>
      <c r="M358" s="3"/>
    </row>
    <row r="359" spans="1:13">
      <c r="A359" s="43"/>
      <c r="B359" s="3" t="s">
        <v>815</v>
      </c>
      <c r="C359" s="3" t="s">
        <v>816</v>
      </c>
      <c r="D359" s="3" t="s">
        <v>817</v>
      </c>
      <c r="E359" s="3">
        <v>546000</v>
      </c>
      <c r="F359" s="3">
        <v>86000</v>
      </c>
      <c r="G359" s="3">
        <v>460000</v>
      </c>
      <c r="H359" s="3">
        <v>35</v>
      </c>
      <c r="I359" s="3">
        <v>0</v>
      </c>
      <c r="J359" s="3">
        <v>4</v>
      </c>
      <c r="K359" s="3">
        <v>4</v>
      </c>
      <c r="L359" s="3">
        <v>0</v>
      </c>
      <c r="M359" s="3">
        <v>0</v>
      </c>
    </row>
    <row r="360" spans="1:13">
      <c r="A360" s="43"/>
      <c r="B360" s="3" t="s">
        <v>815</v>
      </c>
      <c r="C360" s="3" t="s">
        <v>818</v>
      </c>
      <c r="D360" s="3" t="s">
        <v>819</v>
      </c>
      <c r="E360" s="3">
        <v>469685</v>
      </c>
      <c r="F360" s="3">
        <v>66485</v>
      </c>
      <c r="G360" s="3">
        <v>403200</v>
      </c>
      <c r="H360" s="3">
        <v>50</v>
      </c>
      <c r="I360" s="3">
        <v>403000</v>
      </c>
      <c r="J360" s="3">
        <v>4</v>
      </c>
      <c r="K360" s="3">
        <v>4</v>
      </c>
      <c r="L360" s="3">
        <v>0</v>
      </c>
      <c r="M360" s="3">
        <v>0</v>
      </c>
    </row>
    <row r="361" spans="1:13">
      <c r="A361" s="43"/>
      <c r="B361" s="3"/>
      <c r="C361" s="3"/>
      <c r="D361" s="6" t="s">
        <v>820</v>
      </c>
      <c r="E361" s="4">
        <f>SUM(E359:E360)</f>
        <v>1015685</v>
      </c>
      <c r="F361" s="4">
        <f>SUM(F359:F360)</f>
        <v>152485</v>
      </c>
      <c r="G361" s="7">
        <f>SUM(G359:G360)</f>
        <v>863200</v>
      </c>
      <c r="H361" s="7"/>
      <c r="I361" s="7">
        <f>SUM(I359:I360)</f>
        <v>403000</v>
      </c>
      <c r="J361" s="3"/>
      <c r="K361" s="3"/>
      <c r="L361" s="3"/>
      <c r="M361" s="3"/>
    </row>
    <row r="362" spans="1:13">
      <c r="A362" s="43"/>
      <c r="B362" s="3" t="s">
        <v>821</v>
      </c>
      <c r="C362" s="3" t="s">
        <v>822</v>
      </c>
      <c r="D362" s="3" t="s">
        <v>823</v>
      </c>
      <c r="E362" s="3">
        <v>134400</v>
      </c>
      <c r="F362" s="3">
        <v>20160</v>
      </c>
      <c r="G362" s="3">
        <v>114240</v>
      </c>
      <c r="H362" s="3">
        <v>45</v>
      </c>
      <c r="I362" s="3">
        <v>114000</v>
      </c>
      <c r="J362" s="3">
        <v>4</v>
      </c>
      <c r="K362" s="3">
        <v>4</v>
      </c>
      <c r="L362" s="3">
        <v>0</v>
      </c>
      <c r="M362" s="3">
        <v>0</v>
      </c>
    </row>
    <row r="363" spans="1:13">
      <c r="A363" s="43"/>
      <c r="B363" s="3" t="s">
        <v>821</v>
      </c>
      <c r="C363" s="3" t="s">
        <v>824</v>
      </c>
      <c r="D363" s="3" t="s">
        <v>825</v>
      </c>
      <c r="E363" s="8">
        <v>640695</v>
      </c>
      <c r="F363" s="8">
        <v>294720</v>
      </c>
      <c r="G363" s="8">
        <v>345975</v>
      </c>
      <c r="H363" s="8">
        <v>15</v>
      </c>
      <c r="I363" s="8">
        <v>0</v>
      </c>
      <c r="J363" s="3">
        <v>4</v>
      </c>
      <c r="K363" s="3">
        <v>4</v>
      </c>
      <c r="L363" s="3">
        <v>0</v>
      </c>
      <c r="M363" s="3">
        <v>0</v>
      </c>
    </row>
    <row r="364" spans="1:13">
      <c r="A364" s="43"/>
      <c r="B364" s="3" t="s">
        <v>821</v>
      </c>
      <c r="C364" s="3" t="s">
        <v>826</v>
      </c>
      <c r="D364" s="3" t="s">
        <v>827</v>
      </c>
      <c r="E364" s="3">
        <v>105000</v>
      </c>
      <c r="F364" s="3">
        <v>10500</v>
      </c>
      <c r="G364" s="3">
        <v>94500</v>
      </c>
      <c r="H364" s="3">
        <v>25</v>
      </c>
      <c r="I364" s="3">
        <v>0</v>
      </c>
      <c r="J364" s="3">
        <v>4</v>
      </c>
      <c r="K364" s="3">
        <v>4</v>
      </c>
      <c r="L364" s="3">
        <v>0</v>
      </c>
      <c r="M364" s="3">
        <v>0</v>
      </c>
    </row>
    <row r="365" spans="1:13">
      <c r="A365" s="43"/>
      <c r="B365" s="3" t="s">
        <v>821</v>
      </c>
      <c r="C365" s="3" t="s">
        <v>828</v>
      </c>
      <c r="D365" s="3" t="s">
        <v>829</v>
      </c>
      <c r="E365" s="8">
        <v>338800</v>
      </c>
      <c r="F365" s="8">
        <v>54208</v>
      </c>
      <c r="G365" s="8">
        <v>284592</v>
      </c>
      <c r="H365" s="8">
        <v>0</v>
      </c>
      <c r="I365" s="8">
        <v>0</v>
      </c>
      <c r="J365" s="3">
        <v>4</v>
      </c>
      <c r="K365" s="3">
        <v>4</v>
      </c>
      <c r="L365" s="3">
        <v>0</v>
      </c>
      <c r="M365" s="3">
        <v>0</v>
      </c>
    </row>
    <row r="366" spans="1:13">
      <c r="A366" s="43"/>
      <c r="B366" s="3"/>
      <c r="C366" s="3"/>
      <c r="D366" s="6" t="s">
        <v>830</v>
      </c>
      <c r="E366" s="4">
        <f>SUM(E362:E365)</f>
        <v>1218895</v>
      </c>
      <c r="F366" s="4">
        <f>SUM(F362:F365)</f>
        <v>379588</v>
      </c>
      <c r="G366" s="7">
        <f>SUM(G362:G365)</f>
        <v>839307</v>
      </c>
      <c r="H366" s="7"/>
      <c r="I366" s="7">
        <f>SUM(I362:I365)</f>
        <v>114000</v>
      </c>
      <c r="J366" s="3"/>
      <c r="K366" s="3"/>
      <c r="L366" s="3"/>
      <c r="M366" s="3"/>
    </row>
    <row r="367" spans="1:13">
      <c r="A367" s="43"/>
      <c r="B367" s="3"/>
      <c r="C367" s="3"/>
      <c r="D367" s="9" t="s">
        <v>227</v>
      </c>
      <c r="E367" s="10">
        <f>E365+E363</f>
        <v>979495</v>
      </c>
      <c r="F367" s="10">
        <f>F365+F363</f>
        <v>348928</v>
      </c>
      <c r="G367" s="11">
        <f>G365+G363</f>
        <v>630567</v>
      </c>
      <c r="H367" s="11"/>
      <c r="I367" s="11">
        <f>I365+I363</f>
        <v>0</v>
      </c>
      <c r="J367" s="3"/>
      <c r="K367" s="3"/>
      <c r="L367" s="3"/>
      <c r="M367" s="3"/>
    </row>
    <row r="368" spans="1:13">
      <c r="A368" s="43"/>
      <c r="B368" s="3"/>
      <c r="C368" s="3"/>
      <c r="D368" s="19" t="s">
        <v>352</v>
      </c>
      <c r="E368" s="22">
        <f>E342</f>
        <v>920924</v>
      </c>
      <c r="F368" s="22">
        <f>F342</f>
        <v>196322</v>
      </c>
      <c r="G368" s="23">
        <f>G342</f>
        <v>724602</v>
      </c>
      <c r="H368" s="23"/>
      <c r="I368" s="23">
        <f>I342</f>
        <v>547000</v>
      </c>
      <c r="J368" s="3"/>
      <c r="K368" s="3"/>
      <c r="L368" s="3"/>
      <c r="M368" s="3"/>
    </row>
    <row r="369" spans="1:13">
      <c r="A369" s="43"/>
      <c r="B369" s="3"/>
      <c r="C369" s="3"/>
      <c r="D369" s="6" t="s">
        <v>228</v>
      </c>
      <c r="E369" s="14">
        <f>E370-E368-E367</f>
        <v>4818985</v>
      </c>
      <c r="F369" s="14">
        <f>F370-F368-F367</f>
        <v>1228567</v>
      </c>
      <c r="G369" s="15">
        <f>G370-G368-G367</f>
        <v>3590418</v>
      </c>
      <c r="H369" s="15"/>
      <c r="I369" s="15">
        <f>I370-I368-I367</f>
        <v>1537000</v>
      </c>
      <c r="J369" s="3"/>
      <c r="K369" s="3"/>
      <c r="L369" s="3"/>
      <c r="M369" s="3"/>
    </row>
    <row r="370" spans="1:13">
      <c r="A370" s="43"/>
      <c r="B370" s="3"/>
      <c r="C370" s="3"/>
      <c r="D370" s="6" t="s">
        <v>831</v>
      </c>
      <c r="E370" s="12">
        <f>E366+E361+E358+E356+E353+E350+E348+E344+E342</f>
        <v>6719404</v>
      </c>
      <c r="F370" s="12">
        <f>F366+F361+F358+F356+F353+F350+F348+F344+F342</f>
        <v>1773817</v>
      </c>
      <c r="G370" s="13">
        <f>G366+G361+G358+G356+G353+G350+G348+G344+G342</f>
        <v>4945587</v>
      </c>
      <c r="H370" s="13"/>
      <c r="I370" s="13">
        <f>I366+I361+I358+I356+I353+I350+I348+I344+I342</f>
        <v>2084000</v>
      </c>
      <c r="J370" s="3"/>
      <c r="K370" s="3"/>
      <c r="L370" s="3"/>
      <c r="M370" s="3"/>
    </row>
    <row r="371" spans="1:13" ht="12.95" customHeight="1">
      <c r="A371" s="43" t="s">
        <v>832</v>
      </c>
      <c r="B371" s="3" t="s">
        <v>832</v>
      </c>
      <c r="C371" s="3" t="s">
        <v>833</v>
      </c>
      <c r="D371" s="3" t="s">
        <v>834</v>
      </c>
      <c r="E371" s="3">
        <v>276243</v>
      </c>
      <c r="F371" s="3">
        <v>36300</v>
      </c>
      <c r="G371" s="3">
        <v>239943</v>
      </c>
      <c r="H371" s="3">
        <v>45</v>
      </c>
      <c r="I371" s="3">
        <v>179000</v>
      </c>
      <c r="J371" s="3">
        <v>5</v>
      </c>
      <c r="K371" s="3">
        <v>5</v>
      </c>
      <c r="L371" s="3">
        <v>0</v>
      </c>
      <c r="M371" s="3">
        <v>0</v>
      </c>
    </row>
    <row r="372" spans="1:13">
      <c r="A372" s="43"/>
      <c r="B372" s="3" t="s">
        <v>832</v>
      </c>
      <c r="C372" s="3" t="s">
        <v>835</v>
      </c>
      <c r="D372" s="3" t="s">
        <v>836</v>
      </c>
      <c r="E372" s="3">
        <v>477800</v>
      </c>
      <c r="F372" s="3">
        <v>114800</v>
      </c>
      <c r="G372" s="3">
        <v>363000</v>
      </c>
      <c r="H372" s="3">
        <v>40</v>
      </c>
      <c r="I372" s="3">
        <v>168000</v>
      </c>
      <c r="J372" s="3">
        <v>5</v>
      </c>
      <c r="K372" s="3">
        <v>5</v>
      </c>
      <c r="L372" s="3">
        <v>0</v>
      </c>
      <c r="M372" s="3">
        <v>0</v>
      </c>
    </row>
    <row r="373" spans="1:13">
      <c r="A373" s="43"/>
      <c r="B373" s="3" t="s">
        <v>832</v>
      </c>
      <c r="C373" s="3" t="s">
        <v>837</v>
      </c>
      <c r="D373" s="3" t="s">
        <v>838</v>
      </c>
      <c r="E373" s="3">
        <v>160000</v>
      </c>
      <c r="F373" s="3">
        <v>60000</v>
      </c>
      <c r="G373" s="3">
        <v>100000</v>
      </c>
      <c r="H373" s="3">
        <v>35</v>
      </c>
      <c r="I373" s="3">
        <v>0</v>
      </c>
      <c r="J373" s="3">
        <v>5</v>
      </c>
      <c r="K373" s="3">
        <v>5</v>
      </c>
      <c r="L373" s="3">
        <v>0</v>
      </c>
      <c r="M373" s="3">
        <v>0</v>
      </c>
    </row>
    <row r="374" spans="1:13">
      <c r="A374" s="43"/>
      <c r="B374" s="3" t="s">
        <v>832</v>
      </c>
      <c r="C374" s="3" t="s">
        <v>839</v>
      </c>
      <c r="D374" s="3" t="s">
        <v>840</v>
      </c>
      <c r="E374" s="3">
        <v>346500</v>
      </c>
      <c r="F374" s="3">
        <v>153500</v>
      </c>
      <c r="G374" s="3">
        <v>143000</v>
      </c>
      <c r="H374" s="3">
        <v>45</v>
      </c>
      <c r="I374" s="3">
        <v>143000</v>
      </c>
      <c r="J374" s="3">
        <v>5</v>
      </c>
      <c r="K374" s="3">
        <v>5</v>
      </c>
      <c r="L374" s="3">
        <v>0</v>
      </c>
      <c r="M374" s="3">
        <v>0</v>
      </c>
    </row>
    <row r="375" spans="1:13">
      <c r="A375" s="43"/>
      <c r="B375" s="3"/>
      <c r="C375" s="3"/>
      <c r="D375" s="19" t="s">
        <v>295</v>
      </c>
      <c r="E375" s="17">
        <f>SUM(E371:E374)</f>
        <v>1260543</v>
      </c>
      <c r="F375" s="17">
        <f>SUM(F371:F374)</f>
        <v>364600</v>
      </c>
      <c r="G375" s="17">
        <f>SUM(G371:G374)</f>
        <v>845943</v>
      </c>
      <c r="H375" s="17"/>
      <c r="I375" s="18">
        <f>SUM(I371:I374)</f>
        <v>490000</v>
      </c>
      <c r="J375" s="3"/>
      <c r="K375" s="3"/>
      <c r="L375" s="3"/>
      <c r="M375" s="3"/>
    </row>
    <row r="376" spans="1:13">
      <c r="A376" s="43"/>
      <c r="B376" s="3" t="s">
        <v>841</v>
      </c>
      <c r="C376" s="3" t="s">
        <v>842</v>
      </c>
      <c r="D376" s="3" t="s">
        <v>843</v>
      </c>
      <c r="E376" s="3">
        <v>179500</v>
      </c>
      <c r="F376" s="3">
        <v>28500</v>
      </c>
      <c r="G376" s="3">
        <v>151000</v>
      </c>
      <c r="H376" s="3">
        <v>60</v>
      </c>
      <c r="I376" s="3">
        <v>0</v>
      </c>
      <c r="J376" s="3">
        <v>5</v>
      </c>
      <c r="K376" s="3">
        <v>1</v>
      </c>
      <c r="L376" s="3">
        <v>3</v>
      </c>
      <c r="M376" s="3">
        <v>1</v>
      </c>
    </row>
    <row r="377" spans="1:13">
      <c r="A377" s="43"/>
      <c r="B377" s="3" t="s">
        <v>841</v>
      </c>
      <c r="C377" s="3" t="s">
        <v>844</v>
      </c>
      <c r="D377" s="3" t="s">
        <v>845</v>
      </c>
      <c r="E377" s="3">
        <v>387600</v>
      </c>
      <c r="F377" s="3">
        <v>62600</v>
      </c>
      <c r="G377" s="3">
        <v>325000</v>
      </c>
      <c r="H377" s="3">
        <v>55</v>
      </c>
      <c r="I377" s="3">
        <v>245000</v>
      </c>
      <c r="J377" s="3">
        <v>5</v>
      </c>
      <c r="K377" s="3">
        <v>5</v>
      </c>
      <c r="L377" s="3">
        <v>0</v>
      </c>
      <c r="M377" s="3">
        <v>0</v>
      </c>
    </row>
    <row r="378" spans="1:13">
      <c r="A378" s="43"/>
      <c r="B378" s="3" t="s">
        <v>841</v>
      </c>
      <c r="C378" s="3" t="s">
        <v>846</v>
      </c>
      <c r="D378" s="3" t="s">
        <v>847</v>
      </c>
      <c r="E378" s="3">
        <v>82000</v>
      </c>
      <c r="F378" s="3">
        <v>16000</v>
      </c>
      <c r="G378" s="3">
        <v>66000</v>
      </c>
      <c r="H378" s="3">
        <v>0</v>
      </c>
      <c r="I378" s="3">
        <v>0</v>
      </c>
      <c r="J378" s="3">
        <v>5</v>
      </c>
      <c r="K378" s="3">
        <v>5</v>
      </c>
      <c r="L378" s="3">
        <v>0</v>
      </c>
      <c r="M378" s="3">
        <v>0</v>
      </c>
    </row>
    <row r="379" spans="1:13">
      <c r="A379" s="43"/>
      <c r="B379" s="3" t="s">
        <v>841</v>
      </c>
      <c r="C379" s="3" t="s">
        <v>848</v>
      </c>
      <c r="D379" s="3" t="s">
        <v>849</v>
      </c>
      <c r="E379" s="3">
        <v>73600</v>
      </c>
      <c r="F379" s="3">
        <v>13600</v>
      </c>
      <c r="G379" s="3">
        <v>60000</v>
      </c>
      <c r="H379" s="3">
        <v>55</v>
      </c>
      <c r="I379" s="3">
        <v>60000</v>
      </c>
      <c r="J379" s="3">
        <v>5</v>
      </c>
      <c r="K379" s="3">
        <v>5</v>
      </c>
      <c r="L379" s="3">
        <v>0</v>
      </c>
      <c r="M379" s="3">
        <v>0</v>
      </c>
    </row>
    <row r="380" spans="1:13">
      <c r="A380" s="43"/>
      <c r="B380" s="3" t="s">
        <v>841</v>
      </c>
      <c r="C380" s="3" t="s">
        <v>850</v>
      </c>
      <c r="D380" s="3" t="s">
        <v>851</v>
      </c>
      <c r="E380" s="8">
        <v>604000</v>
      </c>
      <c r="F380" s="8">
        <v>64000</v>
      </c>
      <c r="G380" s="8">
        <v>540000</v>
      </c>
      <c r="H380" s="8">
        <v>55</v>
      </c>
      <c r="I380" s="8">
        <v>540000</v>
      </c>
      <c r="J380" s="3">
        <v>5</v>
      </c>
      <c r="K380" s="3">
        <v>5</v>
      </c>
      <c r="L380" s="3">
        <v>0</v>
      </c>
      <c r="M380" s="3">
        <v>0</v>
      </c>
    </row>
    <row r="381" spans="1:13">
      <c r="A381" s="43"/>
      <c r="B381" s="3"/>
      <c r="C381" s="3"/>
      <c r="D381" s="6" t="s">
        <v>852</v>
      </c>
      <c r="E381" s="4">
        <f>SUM(E376:E380)</f>
        <v>1326700</v>
      </c>
      <c r="F381" s="4">
        <f>SUM(F376:F380)</f>
        <v>184700</v>
      </c>
      <c r="G381" s="7">
        <f>SUM(G376:G380)</f>
        <v>1142000</v>
      </c>
      <c r="H381" s="7"/>
      <c r="I381" s="7">
        <f>SUM(I376:I380)</f>
        <v>845000</v>
      </c>
      <c r="J381" s="3"/>
      <c r="K381" s="3"/>
      <c r="L381" s="3"/>
      <c r="M381" s="3"/>
    </row>
    <row r="382" spans="1:13">
      <c r="A382" s="43"/>
      <c r="B382" s="3" t="s">
        <v>853</v>
      </c>
      <c r="C382" s="3" t="s">
        <v>854</v>
      </c>
      <c r="D382" s="3" t="s">
        <v>855</v>
      </c>
      <c r="E382" s="3">
        <v>497920</v>
      </c>
      <c r="F382" s="3">
        <v>49920</v>
      </c>
      <c r="G382" s="3">
        <v>448000</v>
      </c>
      <c r="H382" s="3">
        <v>50</v>
      </c>
      <c r="I382" s="3">
        <v>190000</v>
      </c>
      <c r="J382" s="3">
        <v>5</v>
      </c>
      <c r="K382" s="3">
        <v>5</v>
      </c>
      <c r="L382" s="3">
        <v>0</v>
      </c>
      <c r="M382" s="3">
        <v>0</v>
      </c>
    </row>
    <row r="383" spans="1:13">
      <c r="A383" s="43"/>
      <c r="B383" s="3"/>
      <c r="C383" s="3"/>
      <c r="D383" s="6" t="s">
        <v>856</v>
      </c>
      <c r="E383" s="4">
        <f>SUM(E382)</f>
        <v>497920</v>
      </c>
      <c r="F383" s="4">
        <f>SUM(F382)</f>
        <v>49920</v>
      </c>
      <c r="G383" s="7">
        <f>SUM(G382)</f>
        <v>448000</v>
      </c>
      <c r="H383" s="7"/>
      <c r="I383" s="7">
        <f>SUM(I382)</f>
        <v>190000</v>
      </c>
      <c r="J383" s="3"/>
      <c r="K383" s="3"/>
      <c r="L383" s="3"/>
      <c r="M383" s="3"/>
    </row>
    <row r="384" spans="1:13">
      <c r="A384" s="43"/>
      <c r="B384" s="3" t="s">
        <v>857</v>
      </c>
      <c r="C384" s="3" t="s">
        <v>858</v>
      </c>
      <c r="D384" s="3" t="s">
        <v>859</v>
      </c>
      <c r="E384" s="3">
        <v>22200</v>
      </c>
      <c r="F384" s="3">
        <v>4440</v>
      </c>
      <c r="G384" s="3">
        <v>17760</v>
      </c>
      <c r="H384" s="3">
        <v>25</v>
      </c>
      <c r="I384" s="3">
        <v>0</v>
      </c>
      <c r="J384" s="3">
        <v>5</v>
      </c>
      <c r="K384" s="3">
        <v>5</v>
      </c>
      <c r="L384" s="3">
        <v>0</v>
      </c>
      <c r="M384" s="3">
        <v>0</v>
      </c>
    </row>
    <row r="385" spans="1:13">
      <c r="A385" s="43"/>
      <c r="B385" s="3"/>
      <c r="C385" s="3"/>
      <c r="D385" s="6" t="s">
        <v>860</v>
      </c>
      <c r="E385" s="4">
        <f>SUM(E384)</f>
        <v>22200</v>
      </c>
      <c r="F385" s="4">
        <f>SUM(F384)</f>
        <v>4440</v>
      </c>
      <c r="G385" s="7">
        <f>SUM(G384)</f>
        <v>17760</v>
      </c>
      <c r="H385" s="7"/>
      <c r="I385" s="7">
        <f>SUM(I384)</f>
        <v>0</v>
      </c>
      <c r="J385" s="3"/>
      <c r="K385" s="3"/>
      <c r="L385" s="3"/>
      <c r="M385" s="3"/>
    </row>
    <row r="386" spans="1:13">
      <c r="A386" s="43"/>
      <c r="B386" s="3"/>
      <c r="C386" s="3"/>
      <c r="D386" s="9" t="s">
        <v>227</v>
      </c>
      <c r="E386" s="10">
        <f>E380</f>
        <v>604000</v>
      </c>
      <c r="F386" s="10">
        <f>F380</f>
        <v>64000</v>
      </c>
      <c r="G386" s="11">
        <f>G380</f>
        <v>540000</v>
      </c>
      <c r="H386" s="11"/>
      <c r="I386" s="11">
        <f>I380</f>
        <v>540000</v>
      </c>
      <c r="J386" s="3"/>
      <c r="K386" s="3"/>
      <c r="L386" s="3"/>
      <c r="M386" s="3"/>
    </row>
    <row r="387" spans="1:13">
      <c r="A387" s="43"/>
      <c r="B387" s="3"/>
      <c r="C387" s="3"/>
      <c r="D387" s="19" t="s">
        <v>352</v>
      </c>
      <c r="E387" s="22">
        <f>E375</f>
        <v>1260543</v>
      </c>
      <c r="F387" s="22">
        <f>F375</f>
        <v>364600</v>
      </c>
      <c r="G387" s="23">
        <f>G375</f>
        <v>845943</v>
      </c>
      <c r="H387" s="23"/>
      <c r="I387" s="23">
        <f>I375</f>
        <v>490000</v>
      </c>
      <c r="J387" s="3"/>
      <c r="K387" s="3"/>
      <c r="L387" s="3"/>
      <c r="M387" s="3"/>
    </row>
    <row r="388" spans="1:13">
      <c r="A388" s="43"/>
      <c r="B388" s="3"/>
      <c r="C388" s="3"/>
      <c r="D388" s="6" t="s">
        <v>228</v>
      </c>
      <c r="E388" s="14">
        <f>E389-E387-E386</f>
        <v>1242820</v>
      </c>
      <c r="F388" s="14">
        <f>F389-F387-F386</f>
        <v>175060</v>
      </c>
      <c r="G388" s="15">
        <f>G389-G387-G386</f>
        <v>1067760</v>
      </c>
      <c r="H388" s="15"/>
      <c r="I388" s="15">
        <f>I389-I387-I386</f>
        <v>495000</v>
      </c>
      <c r="J388" s="3"/>
      <c r="K388" s="3"/>
      <c r="L388" s="3"/>
      <c r="M388" s="3"/>
    </row>
    <row r="389" spans="1:13">
      <c r="A389" s="43"/>
      <c r="B389" s="3"/>
      <c r="C389" s="3"/>
      <c r="D389" s="6" t="s">
        <v>861</v>
      </c>
      <c r="E389" s="12">
        <f>E385+E383+E381+E375</f>
        <v>3107363</v>
      </c>
      <c r="F389" s="12">
        <f>F385+F383+F381+F375</f>
        <v>603660</v>
      </c>
      <c r="G389" s="13">
        <f>G385+G383+G381+G375</f>
        <v>2453703</v>
      </c>
      <c r="H389" s="13"/>
      <c r="I389" s="13">
        <f>I385+I383+I381+I375</f>
        <v>1525000</v>
      </c>
      <c r="J389" s="3"/>
      <c r="K389" s="3"/>
      <c r="L389" s="3"/>
      <c r="M389" s="3"/>
    </row>
    <row r="390" spans="1:13" ht="12.95" customHeight="1">
      <c r="A390" s="43" t="s">
        <v>862</v>
      </c>
      <c r="B390" s="3" t="s">
        <v>863</v>
      </c>
      <c r="C390" s="3" t="s">
        <v>864</v>
      </c>
      <c r="D390" s="3" t="s">
        <v>865</v>
      </c>
      <c r="E390" s="3">
        <v>130000</v>
      </c>
      <c r="F390" s="3">
        <v>70000</v>
      </c>
      <c r="G390" s="3">
        <v>60000</v>
      </c>
      <c r="H390" s="3">
        <v>35</v>
      </c>
      <c r="I390" s="3">
        <v>0</v>
      </c>
      <c r="J390" s="3">
        <v>4</v>
      </c>
      <c r="K390" s="3">
        <v>4</v>
      </c>
      <c r="L390" s="3">
        <v>0</v>
      </c>
      <c r="M390" s="3">
        <v>0</v>
      </c>
    </row>
    <row r="391" spans="1:13">
      <c r="A391" s="43"/>
      <c r="B391" s="3" t="s">
        <v>863</v>
      </c>
      <c r="C391" s="3" t="s">
        <v>866</v>
      </c>
      <c r="D391" s="3" t="s">
        <v>867</v>
      </c>
      <c r="E391" s="3">
        <v>1125000</v>
      </c>
      <c r="F391" s="3">
        <v>112500</v>
      </c>
      <c r="G391" s="3">
        <v>1012500</v>
      </c>
      <c r="H391" s="3">
        <v>50</v>
      </c>
      <c r="I391" s="3">
        <v>500000</v>
      </c>
      <c r="J391" s="3">
        <v>4</v>
      </c>
      <c r="K391" s="3">
        <v>4</v>
      </c>
      <c r="L391" s="3">
        <v>0</v>
      </c>
      <c r="M391" s="3">
        <v>0</v>
      </c>
    </row>
    <row r="392" spans="1:13">
      <c r="A392" s="43"/>
      <c r="B392" s="3" t="s">
        <v>863</v>
      </c>
      <c r="C392" s="3" t="s">
        <v>868</v>
      </c>
      <c r="D392" s="3" t="s">
        <v>869</v>
      </c>
      <c r="E392" s="3">
        <v>60000</v>
      </c>
      <c r="F392" s="3">
        <v>7000</v>
      </c>
      <c r="G392" s="3">
        <v>53000</v>
      </c>
      <c r="H392" s="3">
        <v>40</v>
      </c>
      <c r="I392" s="3">
        <v>53000</v>
      </c>
      <c r="J392" s="3">
        <v>4</v>
      </c>
      <c r="K392" s="3">
        <v>4</v>
      </c>
      <c r="L392" s="3">
        <v>0</v>
      </c>
      <c r="M392" s="3">
        <v>0</v>
      </c>
    </row>
    <row r="393" spans="1:13">
      <c r="A393" s="43"/>
      <c r="B393" s="3" t="s">
        <v>863</v>
      </c>
      <c r="C393" s="3" t="s">
        <v>870</v>
      </c>
      <c r="D393" s="3" t="s">
        <v>871</v>
      </c>
      <c r="E393" s="3">
        <v>157700</v>
      </c>
      <c r="F393" s="3">
        <v>85700</v>
      </c>
      <c r="G393" s="3">
        <v>72000</v>
      </c>
      <c r="H393" s="3">
        <v>50</v>
      </c>
      <c r="I393" s="3">
        <v>54000</v>
      </c>
      <c r="J393" s="3">
        <v>4</v>
      </c>
      <c r="K393" s="3">
        <v>4</v>
      </c>
      <c r="L393" s="3">
        <v>0</v>
      </c>
      <c r="M393" s="3">
        <v>0</v>
      </c>
    </row>
    <row r="394" spans="1:13">
      <c r="A394" s="43"/>
      <c r="B394" s="3"/>
      <c r="C394" s="3"/>
      <c r="D394" s="6" t="s">
        <v>892</v>
      </c>
      <c r="E394" s="4">
        <f>SUM(E386:E393)</f>
        <v>7687426</v>
      </c>
      <c r="F394" s="4">
        <f>SUM(F386:F393)</f>
        <v>1482520</v>
      </c>
      <c r="G394" s="7">
        <f>SUM(G386:G393)</f>
        <v>6104906</v>
      </c>
      <c r="H394" s="7"/>
      <c r="I394" s="7">
        <f>SUM(I390:I393)</f>
        <v>607000</v>
      </c>
      <c r="J394" s="3"/>
      <c r="K394" s="3"/>
      <c r="L394" s="3"/>
      <c r="M394" s="3"/>
    </row>
    <row r="395" spans="1:13">
      <c r="A395" s="43"/>
      <c r="B395" s="3" t="s">
        <v>872</v>
      </c>
      <c r="C395" s="3" t="s">
        <v>873</v>
      </c>
      <c r="D395" s="3" t="s">
        <v>874</v>
      </c>
      <c r="E395" s="3">
        <v>107000</v>
      </c>
      <c r="F395" s="3">
        <v>25000</v>
      </c>
      <c r="G395" s="3">
        <v>82000</v>
      </c>
      <c r="H395" s="3">
        <v>30</v>
      </c>
      <c r="I395" s="3">
        <v>0</v>
      </c>
      <c r="J395" s="3">
        <v>4</v>
      </c>
      <c r="K395" s="3">
        <v>4</v>
      </c>
      <c r="L395" s="3">
        <v>0</v>
      </c>
      <c r="M395" s="3">
        <v>0</v>
      </c>
    </row>
    <row r="396" spans="1:13">
      <c r="A396" s="43"/>
      <c r="B396" s="3" t="s">
        <v>872</v>
      </c>
      <c r="C396" s="3" t="s">
        <v>875</v>
      </c>
      <c r="D396" s="3" t="s">
        <v>876</v>
      </c>
      <c r="E396" s="3">
        <v>87000</v>
      </c>
      <c r="F396" s="3">
        <v>20000</v>
      </c>
      <c r="G396" s="3">
        <v>67000</v>
      </c>
      <c r="H396" s="3">
        <v>65</v>
      </c>
      <c r="I396" s="3">
        <v>67000</v>
      </c>
      <c r="J396" s="3">
        <v>4</v>
      </c>
      <c r="K396" s="3">
        <v>4</v>
      </c>
      <c r="L396" s="3">
        <v>0</v>
      </c>
      <c r="M396" s="3">
        <v>0</v>
      </c>
    </row>
    <row r="397" spans="1:13">
      <c r="A397" s="43"/>
      <c r="B397" s="3"/>
      <c r="C397" s="3"/>
      <c r="D397" s="6" t="s">
        <v>877</v>
      </c>
      <c r="E397" s="4">
        <f>SUM(E395:E396)</f>
        <v>194000</v>
      </c>
      <c r="F397" s="4">
        <f>SUM(F395:F396)</f>
        <v>45000</v>
      </c>
      <c r="G397" s="7">
        <f>SUM(G395:G396)</f>
        <v>149000</v>
      </c>
      <c r="H397" s="7"/>
      <c r="I397" s="7">
        <f>SUM(I395:I396)</f>
        <v>67000</v>
      </c>
      <c r="J397" s="3"/>
      <c r="K397" s="3"/>
      <c r="L397" s="3"/>
      <c r="M397" s="3"/>
    </row>
    <row r="398" spans="1:13">
      <c r="A398" s="43"/>
      <c r="B398" s="3" t="s">
        <v>878</v>
      </c>
      <c r="C398" s="3" t="s">
        <v>879</v>
      </c>
      <c r="D398" s="3" t="s">
        <v>880</v>
      </c>
      <c r="E398" s="8">
        <v>323415</v>
      </c>
      <c r="F398" s="8">
        <v>32342</v>
      </c>
      <c r="G398" s="8">
        <v>291073</v>
      </c>
      <c r="H398" s="8">
        <v>0</v>
      </c>
      <c r="I398" s="8">
        <v>0</v>
      </c>
      <c r="J398" s="3">
        <v>4</v>
      </c>
      <c r="K398" s="3">
        <v>4</v>
      </c>
      <c r="L398" s="3">
        <v>0</v>
      </c>
      <c r="M398" s="3">
        <v>0</v>
      </c>
    </row>
    <row r="399" spans="1:13">
      <c r="A399" s="43"/>
      <c r="B399" s="3" t="s">
        <v>878</v>
      </c>
      <c r="C399" s="3" t="s">
        <v>881</v>
      </c>
      <c r="D399" s="3" t="s">
        <v>882</v>
      </c>
      <c r="E399" s="8">
        <v>323415</v>
      </c>
      <c r="F399" s="8">
        <v>32342</v>
      </c>
      <c r="G399" s="8">
        <v>291073</v>
      </c>
      <c r="H399" s="8">
        <v>0</v>
      </c>
      <c r="I399" s="8">
        <v>0</v>
      </c>
      <c r="J399" s="3">
        <v>4</v>
      </c>
      <c r="K399" s="3">
        <v>4</v>
      </c>
      <c r="L399" s="3">
        <v>0</v>
      </c>
      <c r="M399" s="3">
        <v>0</v>
      </c>
    </row>
    <row r="400" spans="1:13">
      <c r="A400" s="43"/>
      <c r="B400" s="3" t="s">
        <v>878</v>
      </c>
      <c r="C400" s="3" t="s">
        <v>883</v>
      </c>
      <c r="D400" s="3" t="s">
        <v>884</v>
      </c>
      <c r="E400" s="8">
        <v>234212</v>
      </c>
      <c r="F400" s="8">
        <v>23422</v>
      </c>
      <c r="G400" s="8">
        <v>210790</v>
      </c>
      <c r="H400" s="8">
        <v>0</v>
      </c>
      <c r="I400" s="8">
        <v>0</v>
      </c>
      <c r="J400" s="3">
        <v>4</v>
      </c>
      <c r="K400" s="3">
        <v>4</v>
      </c>
      <c r="L400" s="3">
        <v>0</v>
      </c>
      <c r="M400" s="3">
        <v>0</v>
      </c>
    </row>
    <row r="401" spans="1:13">
      <c r="A401" s="43"/>
      <c r="B401" s="3" t="s">
        <v>878</v>
      </c>
      <c r="C401" s="3" t="s">
        <v>885</v>
      </c>
      <c r="D401" s="3" t="s">
        <v>886</v>
      </c>
      <c r="E401" s="8">
        <v>300000</v>
      </c>
      <c r="F401" s="8">
        <v>30000</v>
      </c>
      <c r="G401" s="8">
        <v>270000</v>
      </c>
      <c r="H401" s="8">
        <v>0</v>
      </c>
      <c r="I401" s="8">
        <v>0</v>
      </c>
      <c r="J401" s="3">
        <v>4</v>
      </c>
      <c r="K401" s="3">
        <v>4</v>
      </c>
      <c r="L401" s="3">
        <v>0</v>
      </c>
      <c r="M401" s="3">
        <v>0</v>
      </c>
    </row>
    <row r="402" spans="1:13">
      <c r="A402" s="43"/>
      <c r="B402" s="3"/>
      <c r="C402" s="3"/>
      <c r="D402" s="6" t="s">
        <v>887</v>
      </c>
      <c r="E402" s="4">
        <f>SUM(E398:E401)</f>
        <v>1181042</v>
      </c>
      <c r="F402" s="4">
        <f>SUM(F398:F401)</f>
        <v>118106</v>
      </c>
      <c r="G402" s="7">
        <f>SUM(G398:G401)</f>
        <v>1062936</v>
      </c>
      <c r="H402" s="7"/>
      <c r="I402" s="7">
        <f>SUM(I398:I401)</f>
        <v>0</v>
      </c>
      <c r="J402" s="3"/>
      <c r="K402" s="3"/>
      <c r="L402" s="3"/>
      <c r="M402" s="3"/>
    </row>
    <row r="403" spans="1:13">
      <c r="A403" s="43"/>
      <c r="B403" s="3" t="s">
        <v>888</v>
      </c>
      <c r="C403" s="3" t="s">
        <v>889</v>
      </c>
      <c r="D403" s="3" t="s">
        <v>890</v>
      </c>
      <c r="E403" s="3">
        <v>300000</v>
      </c>
      <c r="F403" s="3">
        <v>50000</v>
      </c>
      <c r="G403" s="3">
        <v>250000</v>
      </c>
      <c r="H403" s="3">
        <v>55</v>
      </c>
      <c r="I403" s="3">
        <v>78000</v>
      </c>
      <c r="J403" s="3">
        <v>4</v>
      </c>
      <c r="K403" s="3">
        <v>4</v>
      </c>
      <c r="L403" s="3">
        <v>0</v>
      </c>
      <c r="M403" s="3">
        <v>0</v>
      </c>
    </row>
    <row r="404" spans="1:13">
      <c r="A404" s="43"/>
      <c r="B404" s="3"/>
      <c r="C404" s="3"/>
      <c r="D404" s="6" t="s">
        <v>891</v>
      </c>
      <c r="E404" s="4">
        <f>SUM(E403)</f>
        <v>300000</v>
      </c>
      <c r="F404" s="4">
        <f>SUM(F403)</f>
        <v>50000</v>
      </c>
      <c r="G404" s="7">
        <f>SUM(G403)</f>
        <v>250000</v>
      </c>
      <c r="H404" s="7"/>
      <c r="I404" s="7">
        <f>SUM(I403)</f>
        <v>78000</v>
      </c>
      <c r="J404" s="3"/>
      <c r="K404" s="3"/>
      <c r="L404" s="3"/>
      <c r="M404" s="3"/>
    </row>
    <row r="405" spans="1:13">
      <c r="A405" s="43"/>
      <c r="B405" s="3"/>
      <c r="C405" s="3"/>
      <c r="D405" s="9" t="s">
        <v>227</v>
      </c>
      <c r="E405" s="27">
        <f>E401+E400+E399+E398</f>
        <v>1181042</v>
      </c>
      <c r="F405" s="27">
        <f>F401+F400+F399+F398</f>
        <v>118106</v>
      </c>
      <c r="G405" s="28">
        <f>G401+G400+G399+G398</f>
        <v>1062936</v>
      </c>
      <c r="H405" s="28"/>
      <c r="I405" s="28">
        <f>I401+I400+I399+I398</f>
        <v>0</v>
      </c>
      <c r="J405" s="3"/>
      <c r="K405" s="3"/>
      <c r="L405" s="3"/>
      <c r="M405" s="3"/>
    </row>
    <row r="406" spans="1:13">
      <c r="A406" s="43"/>
      <c r="B406" s="3"/>
      <c r="C406" s="3"/>
      <c r="D406" s="6" t="s">
        <v>228</v>
      </c>
      <c r="E406" s="14">
        <f>E407-E405</f>
        <v>8181426</v>
      </c>
      <c r="F406" s="14">
        <f>F407-F405</f>
        <v>1577520</v>
      </c>
      <c r="G406" s="15">
        <f>G407-G405</f>
        <v>6503906</v>
      </c>
      <c r="H406" s="15"/>
      <c r="I406" s="15">
        <f>I407-I405</f>
        <v>752000</v>
      </c>
      <c r="J406" s="3"/>
      <c r="K406" s="3"/>
      <c r="L406" s="3"/>
      <c r="M406" s="3"/>
    </row>
    <row r="407" spans="1:13">
      <c r="A407" s="43"/>
      <c r="B407" s="3"/>
      <c r="C407" s="3"/>
      <c r="D407" s="6" t="s">
        <v>892</v>
      </c>
      <c r="E407" s="12">
        <f>E404+E402+E397+E394</f>
        <v>9362468</v>
      </c>
      <c r="F407" s="12">
        <f>F404+F402+F397+F394</f>
        <v>1695626</v>
      </c>
      <c r="G407" s="13">
        <f>G404+G402+G397+G394</f>
        <v>7566842</v>
      </c>
      <c r="H407" s="13"/>
      <c r="I407" s="13">
        <f>I404+I402+I397+I394</f>
        <v>752000</v>
      </c>
      <c r="J407" s="3"/>
      <c r="K407" s="3"/>
      <c r="L407" s="3"/>
      <c r="M407" s="3"/>
    </row>
    <row r="408" spans="1:13" ht="12.95" customHeight="1">
      <c r="A408" s="43" t="s">
        <v>893</v>
      </c>
      <c r="B408" s="3" t="s">
        <v>893</v>
      </c>
      <c r="C408" s="3" t="s">
        <v>894</v>
      </c>
      <c r="D408" s="3" t="s">
        <v>895</v>
      </c>
      <c r="E408" s="3">
        <v>269000</v>
      </c>
      <c r="F408" s="3">
        <v>27000</v>
      </c>
      <c r="G408" s="3">
        <v>242000</v>
      </c>
      <c r="H408" s="3">
        <v>60</v>
      </c>
      <c r="I408" s="3">
        <v>242000</v>
      </c>
      <c r="J408" s="3">
        <v>5</v>
      </c>
      <c r="K408" s="3">
        <v>5</v>
      </c>
      <c r="L408" s="3">
        <v>0</v>
      </c>
      <c r="M408" s="3">
        <v>0</v>
      </c>
    </row>
    <row r="409" spans="1:13">
      <c r="A409" s="43"/>
      <c r="B409" s="3" t="s">
        <v>893</v>
      </c>
      <c r="C409" s="3" t="s">
        <v>896</v>
      </c>
      <c r="D409" s="3" t="s">
        <v>897</v>
      </c>
      <c r="E409" s="3">
        <v>181000</v>
      </c>
      <c r="F409" s="3">
        <v>36000</v>
      </c>
      <c r="G409" s="3">
        <v>145000</v>
      </c>
      <c r="H409" s="3">
        <v>60</v>
      </c>
      <c r="I409" s="3">
        <v>145000</v>
      </c>
      <c r="J409" s="3">
        <v>5</v>
      </c>
      <c r="K409" s="3">
        <v>5</v>
      </c>
      <c r="L409" s="3">
        <v>0</v>
      </c>
      <c r="M409" s="3">
        <v>0</v>
      </c>
    </row>
    <row r="410" spans="1:13">
      <c r="A410" s="43"/>
      <c r="B410" s="3" t="s">
        <v>893</v>
      </c>
      <c r="C410" s="3" t="s">
        <v>898</v>
      </c>
      <c r="D410" s="3" t="s">
        <v>899</v>
      </c>
      <c r="E410" s="3">
        <v>256000</v>
      </c>
      <c r="F410" s="3">
        <v>66000</v>
      </c>
      <c r="G410" s="3">
        <v>190000</v>
      </c>
      <c r="H410" s="3">
        <v>55</v>
      </c>
      <c r="I410" s="3">
        <v>190000</v>
      </c>
      <c r="J410" s="3">
        <v>5</v>
      </c>
      <c r="K410" s="3">
        <v>5</v>
      </c>
      <c r="L410" s="3">
        <v>0</v>
      </c>
      <c r="M410" s="3">
        <v>0</v>
      </c>
    </row>
    <row r="411" spans="1:13">
      <c r="A411" s="43"/>
      <c r="B411" s="3"/>
      <c r="C411" s="3"/>
      <c r="D411" s="19" t="s">
        <v>900</v>
      </c>
      <c r="E411" s="17">
        <f>SUM(E408:E410)</f>
        <v>706000</v>
      </c>
      <c r="F411" s="17">
        <f>SUM(F408:F410)</f>
        <v>129000</v>
      </c>
      <c r="G411" s="18">
        <f>SUM(G408:G410)</f>
        <v>577000</v>
      </c>
      <c r="H411" s="18"/>
      <c r="I411" s="7">
        <f>SUM(I408:I410)</f>
        <v>577000</v>
      </c>
      <c r="J411" s="3"/>
      <c r="K411" s="3"/>
      <c r="L411" s="3"/>
      <c r="M411" s="3"/>
    </row>
    <row r="412" spans="1:13">
      <c r="A412" s="43"/>
      <c r="B412" s="3" t="s">
        <v>901</v>
      </c>
      <c r="C412" s="3" t="s">
        <v>902</v>
      </c>
      <c r="D412" s="3" t="s">
        <v>903</v>
      </c>
      <c r="E412" s="3">
        <v>222900</v>
      </c>
      <c r="F412" s="3">
        <v>32900</v>
      </c>
      <c r="G412" s="3">
        <v>190000</v>
      </c>
      <c r="H412" s="3">
        <v>70</v>
      </c>
      <c r="I412" s="3">
        <v>190000</v>
      </c>
      <c r="J412" s="3">
        <v>5</v>
      </c>
      <c r="K412" s="3">
        <v>5</v>
      </c>
      <c r="L412" s="3">
        <v>0</v>
      </c>
      <c r="M412" s="3">
        <v>0</v>
      </c>
    </row>
    <row r="413" spans="1:13">
      <c r="A413" s="43"/>
      <c r="B413" s="3"/>
      <c r="C413" s="3"/>
      <c r="D413" s="6" t="s">
        <v>904</v>
      </c>
      <c r="E413" s="4">
        <f>SUM(E412)</f>
        <v>222900</v>
      </c>
      <c r="F413" s="4">
        <f>SUM(F412)</f>
        <v>32900</v>
      </c>
      <c r="G413" s="7">
        <f>SUM(G412)</f>
        <v>190000</v>
      </c>
      <c r="H413" s="7"/>
      <c r="I413" s="7">
        <f>SUM(I412)</f>
        <v>190000</v>
      </c>
      <c r="J413" s="3"/>
      <c r="K413" s="3"/>
      <c r="L413" s="3"/>
      <c r="M413" s="3"/>
    </row>
    <row r="414" spans="1:13">
      <c r="A414" s="43"/>
      <c r="B414" s="3" t="s">
        <v>905</v>
      </c>
      <c r="C414" s="3" t="s">
        <v>906</v>
      </c>
      <c r="D414" s="3" t="s">
        <v>907</v>
      </c>
      <c r="E414" s="3">
        <v>65000</v>
      </c>
      <c r="F414" s="3">
        <v>13000</v>
      </c>
      <c r="G414" s="3">
        <v>52000</v>
      </c>
      <c r="H414" s="3">
        <v>60</v>
      </c>
      <c r="I414" s="3">
        <v>52000</v>
      </c>
      <c r="J414" s="3">
        <v>5</v>
      </c>
      <c r="K414" s="3">
        <v>5</v>
      </c>
      <c r="L414" s="3">
        <v>0</v>
      </c>
      <c r="M414" s="3">
        <v>0</v>
      </c>
    </row>
    <row r="415" spans="1:13">
      <c r="A415" s="43"/>
      <c r="B415" s="3" t="s">
        <v>905</v>
      </c>
      <c r="C415" s="3" t="s">
        <v>908</v>
      </c>
      <c r="D415" s="3" t="s">
        <v>909</v>
      </c>
      <c r="E415" s="3">
        <v>30000</v>
      </c>
      <c r="F415" s="3">
        <v>6000</v>
      </c>
      <c r="G415" s="3">
        <v>24000</v>
      </c>
      <c r="H415" s="3">
        <v>50</v>
      </c>
      <c r="I415" s="3">
        <v>24000</v>
      </c>
      <c r="J415" s="3">
        <v>5</v>
      </c>
      <c r="K415" s="3">
        <v>5</v>
      </c>
      <c r="L415" s="3">
        <v>0</v>
      </c>
      <c r="M415" s="3">
        <v>0</v>
      </c>
    </row>
    <row r="416" spans="1:13">
      <c r="A416" s="43"/>
      <c r="B416" s="3"/>
      <c r="C416" s="3"/>
      <c r="D416" s="6" t="s">
        <v>910</v>
      </c>
      <c r="E416" s="4">
        <f>SUM(E414:E415)</f>
        <v>95000</v>
      </c>
      <c r="F416" s="4">
        <f>SUM(F414:F415)</f>
        <v>19000</v>
      </c>
      <c r="G416" s="7">
        <f>SUM(G414:G415)</f>
        <v>76000</v>
      </c>
      <c r="H416" s="7"/>
      <c r="I416" s="7">
        <f>SUM(I414:I415)</f>
        <v>76000</v>
      </c>
      <c r="J416" s="3"/>
      <c r="K416" s="3"/>
      <c r="L416" s="3"/>
      <c r="M416" s="3"/>
    </row>
    <row r="417" spans="1:13">
      <c r="A417" s="43"/>
      <c r="B417" s="3" t="s">
        <v>911</v>
      </c>
      <c r="C417" s="3" t="s">
        <v>912</v>
      </c>
      <c r="D417" s="3" t="s">
        <v>913</v>
      </c>
      <c r="E417" s="8">
        <v>438000</v>
      </c>
      <c r="F417" s="8">
        <v>88000</v>
      </c>
      <c r="G417" s="8">
        <v>350000</v>
      </c>
      <c r="H417" s="8">
        <v>45</v>
      </c>
      <c r="I417" s="8">
        <v>350000</v>
      </c>
      <c r="J417" s="3">
        <v>5</v>
      </c>
      <c r="K417" s="3">
        <v>5</v>
      </c>
      <c r="L417" s="3">
        <v>0</v>
      </c>
      <c r="M417" s="3">
        <v>0</v>
      </c>
    </row>
    <row r="418" spans="1:13">
      <c r="A418" s="43"/>
      <c r="B418" s="3" t="s">
        <v>911</v>
      </c>
      <c r="C418" s="3" t="s">
        <v>914</v>
      </c>
      <c r="D418" s="3" t="s">
        <v>915</v>
      </c>
      <c r="E418" s="3">
        <v>38500</v>
      </c>
      <c r="F418" s="3">
        <v>7700</v>
      </c>
      <c r="G418" s="3">
        <v>30800</v>
      </c>
      <c r="H418" s="3">
        <v>20</v>
      </c>
      <c r="I418" s="3">
        <v>0</v>
      </c>
      <c r="J418" s="3">
        <v>5</v>
      </c>
      <c r="K418" s="3">
        <v>5</v>
      </c>
      <c r="L418" s="3">
        <v>0</v>
      </c>
      <c r="M418" s="3">
        <v>0</v>
      </c>
    </row>
    <row r="419" spans="1:13">
      <c r="A419" s="43"/>
      <c r="B419" s="3" t="s">
        <v>911</v>
      </c>
      <c r="C419" s="3" t="s">
        <v>916</v>
      </c>
      <c r="D419" s="3" t="s">
        <v>917</v>
      </c>
      <c r="E419" s="3">
        <v>45000</v>
      </c>
      <c r="F419" s="3">
        <v>9000</v>
      </c>
      <c r="G419" s="3">
        <v>36000</v>
      </c>
      <c r="H419" s="3">
        <v>15</v>
      </c>
      <c r="I419" s="3">
        <v>0</v>
      </c>
      <c r="J419" s="3">
        <v>5</v>
      </c>
      <c r="K419" s="3">
        <v>5</v>
      </c>
      <c r="L419" s="3">
        <v>0</v>
      </c>
      <c r="M419" s="3">
        <v>0</v>
      </c>
    </row>
    <row r="420" spans="1:13">
      <c r="A420" s="43"/>
      <c r="B420" s="3"/>
      <c r="C420" s="3"/>
      <c r="D420" s="6" t="s">
        <v>918</v>
      </c>
      <c r="E420" s="4">
        <f>SUM(E417:E419)</f>
        <v>521500</v>
      </c>
      <c r="F420" s="4">
        <f>SUM(F417:F419)</f>
        <v>104700</v>
      </c>
      <c r="G420" s="7">
        <f>SUM(G417:G419)</f>
        <v>416800</v>
      </c>
      <c r="H420" s="7"/>
      <c r="I420" s="7">
        <f>SUM(I417:I419)</f>
        <v>350000</v>
      </c>
      <c r="J420" s="3"/>
      <c r="K420" s="3"/>
      <c r="L420" s="3"/>
      <c r="M420" s="3"/>
    </row>
    <row r="421" spans="1:13">
      <c r="A421" s="43"/>
      <c r="B421" s="3" t="s">
        <v>919</v>
      </c>
      <c r="C421" s="3" t="s">
        <v>920</v>
      </c>
      <c r="D421" s="3" t="s">
        <v>921</v>
      </c>
      <c r="E421" s="8">
        <v>390736</v>
      </c>
      <c r="F421" s="8">
        <v>40736</v>
      </c>
      <c r="G421" s="8">
        <v>350000</v>
      </c>
      <c r="H421" s="8">
        <v>20</v>
      </c>
      <c r="I421" s="8">
        <v>0</v>
      </c>
      <c r="J421" s="3">
        <v>5</v>
      </c>
      <c r="K421" s="3">
        <v>5</v>
      </c>
      <c r="L421" s="3">
        <v>0</v>
      </c>
      <c r="M421" s="3">
        <v>0</v>
      </c>
    </row>
    <row r="422" spans="1:13">
      <c r="A422" s="43"/>
      <c r="B422" s="3"/>
      <c r="C422" s="3"/>
      <c r="D422" s="6" t="s">
        <v>922</v>
      </c>
      <c r="E422" s="4">
        <f>SUM(E421)</f>
        <v>390736</v>
      </c>
      <c r="F422" s="4">
        <f>SUM(F421)</f>
        <v>40736</v>
      </c>
      <c r="G422" s="7">
        <f>SUM(G421)</f>
        <v>350000</v>
      </c>
      <c r="H422" s="7"/>
      <c r="I422" s="7">
        <f>SUM(I421)</f>
        <v>0</v>
      </c>
      <c r="J422" s="3"/>
      <c r="K422" s="3"/>
      <c r="L422" s="3"/>
      <c r="M422" s="3"/>
    </row>
    <row r="423" spans="1:13">
      <c r="A423" s="43"/>
      <c r="B423" s="3" t="s">
        <v>923</v>
      </c>
      <c r="C423" s="3" t="s">
        <v>924</v>
      </c>
      <c r="D423" s="3" t="s">
        <v>925</v>
      </c>
      <c r="E423" s="3">
        <v>385400</v>
      </c>
      <c r="F423" s="3">
        <v>38600</v>
      </c>
      <c r="G423" s="3">
        <v>346800</v>
      </c>
      <c r="H423" s="3">
        <v>65</v>
      </c>
      <c r="I423" s="3">
        <v>325000</v>
      </c>
      <c r="J423" s="3">
        <v>5</v>
      </c>
      <c r="K423" s="3">
        <v>5</v>
      </c>
      <c r="L423" s="3">
        <v>0</v>
      </c>
      <c r="M423" s="3">
        <v>0</v>
      </c>
    </row>
    <row r="424" spans="1:13">
      <c r="A424" s="43"/>
      <c r="B424" s="3" t="s">
        <v>923</v>
      </c>
      <c r="C424" s="3" t="s">
        <v>926</v>
      </c>
      <c r="D424" s="3" t="s">
        <v>927</v>
      </c>
      <c r="E424" s="8">
        <v>325000</v>
      </c>
      <c r="F424" s="8">
        <v>32500</v>
      </c>
      <c r="G424" s="8">
        <v>292500</v>
      </c>
      <c r="H424" s="8">
        <v>65</v>
      </c>
      <c r="I424" s="8">
        <v>292000</v>
      </c>
      <c r="J424" s="3">
        <v>5</v>
      </c>
      <c r="K424" s="3">
        <v>5</v>
      </c>
      <c r="L424" s="3">
        <v>0</v>
      </c>
      <c r="M424" s="3">
        <v>0</v>
      </c>
    </row>
    <row r="425" spans="1:13">
      <c r="A425" s="43"/>
      <c r="B425" s="3" t="s">
        <v>923</v>
      </c>
      <c r="C425" s="3" t="s">
        <v>928</v>
      </c>
      <c r="D425" s="3" t="s">
        <v>929</v>
      </c>
      <c r="E425" s="3">
        <v>288170</v>
      </c>
      <c r="F425" s="3">
        <v>36170</v>
      </c>
      <c r="G425" s="3">
        <v>252000</v>
      </c>
      <c r="H425" s="3">
        <v>65</v>
      </c>
      <c r="I425" s="3">
        <v>204000</v>
      </c>
      <c r="J425" s="3">
        <v>5</v>
      </c>
      <c r="K425" s="3">
        <v>5</v>
      </c>
      <c r="L425" s="3">
        <v>0</v>
      </c>
      <c r="M425" s="3">
        <v>0</v>
      </c>
    </row>
    <row r="426" spans="1:13">
      <c r="A426" s="43"/>
      <c r="B426" s="3" t="s">
        <v>923</v>
      </c>
      <c r="C426" s="3" t="s">
        <v>930</v>
      </c>
      <c r="D426" s="3" t="s">
        <v>931</v>
      </c>
      <c r="E426" s="8">
        <v>448000</v>
      </c>
      <c r="F426" s="8">
        <v>44800</v>
      </c>
      <c r="G426" s="8">
        <v>403200</v>
      </c>
      <c r="H426" s="8">
        <v>65</v>
      </c>
      <c r="I426" s="8">
        <v>200000</v>
      </c>
      <c r="J426" s="3">
        <v>5</v>
      </c>
      <c r="K426" s="3">
        <v>5</v>
      </c>
      <c r="L426" s="3">
        <v>0</v>
      </c>
      <c r="M426" s="3">
        <v>0</v>
      </c>
    </row>
    <row r="427" spans="1:13">
      <c r="A427" s="43"/>
      <c r="B427" s="3" t="s">
        <v>923</v>
      </c>
      <c r="C427" s="3" t="s">
        <v>932</v>
      </c>
      <c r="D427" s="3" t="s">
        <v>933</v>
      </c>
      <c r="E427" s="8">
        <v>610000</v>
      </c>
      <c r="F427" s="8">
        <v>260000</v>
      </c>
      <c r="G427" s="8">
        <v>350000</v>
      </c>
      <c r="H427" s="8">
        <v>10</v>
      </c>
      <c r="I427" s="8">
        <v>0</v>
      </c>
      <c r="J427" s="3">
        <v>5</v>
      </c>
      <c r="K427" s="3">
        <v>5</v>
      </c>
      <c r="L427" s="3">
        <v>0</v>
      </c>
      <c r="M427" s="3">
        <v>0</v>
      </c>
    </row>
    <row r="428" spans="1:13">
      <c r="A428" s="43"/>
      <c r="B428" s="3"/>
      <c r="C428" s="3"/>
      <c r="D428" s="6" t="s">
        <v>934</v>
      </c>
      <c r="E428" s="4">
        <f>SUM(E423:E427)</f>
        <v>2056570</v>
      </c>
      <c r="F428" s="4">
        <f>SUM(F423:F427)</f>
        <v>412070</v>
      </c>
      <c r="G428" s="7">
        <f>SUM(G423:G427)</f>
        <v>1644500</v>
      </c>
      <c r="H428" s="7"/>
      <c r="I428" s="7">
        <f>SUM(I423:I427)</f>
        <v>1021000</v>
      </c>
      <c r="J428" s="3"/>
      <c r="K428" s="3"/>
      <c r="L428" s="3"/>
      <c r="M428" s="3"/>
    </row>
    <row r="429" spans="1:13">
      <c r="A429" s="43"/>
      <c r="B429" s="3" t="s">
        <v>935</v>
      </c>
      <c r="C429" s="3" t="s">
        <v>936</v>
      </c>
      <c r="D429" s="3" t="s">
        <v>937</v>
      </c>
      <c r="E429" s="8">
        <v>450000</v>
      </c>
      <c r="F429" s="8">
        <v>100000</v>
      </c>
      <c r="G429" s="8">
        <v>350000</v>
      </c>
      <c r="H429" s="8">
        <v>60</v>
      </c>
      <c r="I429" s="8">
        <v>350000</v>
      </c>
      <c r="J429" s="3">
        <v>5</v>
      </c>
      <c r="K429" s="3">
        <v>5</v>
      </c>
      <c r="L429" s="3">
        <v>0</v>
      </c>
      <c r="M429" s="3">
        <v>0</v>
      </c>
    </row>
    <row r="430" spans="1:13">
      <c r="A430" s="43"/>
      <c r="B430" s="3" t="s">
        <v>935</v>
      </c>
      <c r="C430" s="3" t="s">
        <v>938</v>
      </c>
      <c r="D430" s="3" t="s">
        <v>939</v>
      </c>
      <c r="E430" s="3">
        <v>80500</v>
      </c>
      <c r="F430" s="3">
        <v>40500</v>
      </c>
      <c r="G430" s="3">
        <v>40000</v>
      </c>
      <c r="H430" s="3">
        <v>50</v>
      </c>
      <c r="I430" s="3">
        <v>11000</v>
      </c>
      <c r="J430" s="3">
        <v>5</v>
      </c>
      <c r="K430" s="3">
        <v>5</v>
      </c>
      <c r="L430" s="3">
        <v>0</v>
      </c>
      <c r="M430" s="3">
        <v>0</v>
      </c>
    </row>
    <row r="431" spans="1:13">
      <c r="A431" s="43"/>
      <c r="B431" s="3" t="s">
        <v>935</v>
      </c>
      <c r="C431" s="3" t="s">
        <v>940</v>
      </c>
      <c r="D431" s="3" t="s">
        <v>941</v>
      </c>
      <c r="E431" s="3">
        <v>68000</v>
      </c>
      <c r="F431" s="3">
        <v>38000</v>
      </c>
      <c r="G431" s="3">
        <v>30000</v>
      </c>
      <c r="H431" s="3">
        <v>50</v>
      </c>
      <c r="I431" s="3">
        <v>30000</v>
      </c>
      <c r="J431" s="3">
        <v>5</v>
      </c>
      <c r="K431" s="3">
        <v>5</v>
      </c>
      <c r="L431" s="3">
        <v>0</v>
      </c>
      <c r="M431" s="3">
        <v>0</v>
      </c>
    </row>
    <row r="432" spans="1:13">
      <c r="A432" s="43"/>
      <c r="B432" s="3" t="s">
        <v>935</v>
      </c>
      <c r="C432" s="3" t="s">
        <v>942</v>
      </c>
      <c r="D432" s="3" t="s">
        <v>943</v>
      </c>
      <c r="E432" s="3">
        <v>101204</v>
      </c>
      <c r="F432" s="3">
        <v>20000</v>
      </c>
      <c r="G432" s="3">
        <v>81204</v>
      </c>
      <c r="H432" s="3">
        <v>50</v>
      </c>
      <c r="I432" s="3">
        <v>74000</v>
      </c>
      <c r="J432" s="3">
        <v>5</v>
      </c>
      <c r="K432" s="3">
        <v>5</v>
      </c>
      <c r="L432" s="3">
        <v>0</v>
      </c>
      <c r="M432" s="3">
        <v>0</v>
      </c>
    </row>
    <row r="433" spans="1:13">
      <c r="A433" s="43"/>
      <c r="B433" s="3" t="s">
        <v>935</v>
      </c>
      <c r="C433" s="3" t="s">
        <v>944</v>
      </c>
      <c r="D433" s="3" t="s">
        <v>945</v>
      </c>
      <c r="E433" s="3">
        <v>103400</v>
      </c>
      <c r="F433" s="3">
        <v>20000</v>
      </c>
      <c r="G433" s="3">
        <v>83400</v>
      </c>
      <c r="H433" s="3">
        <v>35</v>
      </c>
      <c r="I433" s="3">
        <v>0</v>
      </c>
      <c r="J433" s="3">
        <v>5</v>
      </c>
      <c r="K433" s="3">
        <v>5</v>
      </c>
      <c r="L433" s="3">
        <v>0</v>
      </c>
      <c r="M433" s="3">
        <v>0</v>
      </c>
    </row>
    <row r="434" spans="1:13">
      <c r="A434" s="43"/>
      <c r="B434" s="3"/>
      <c r="C434" s="3"/>
      <c r="D434" s="6" t="s">
        <v>946</v>
      </c>
      <c r="E434" s="4">
        <f>SUM(E429:E433)</f>
        <v>803104</v>
      </c>
      <c r="F434" s="4">
        <f>SUM(F429:F433)</f>
        <v>218500</v>
      </c>
      <c r="G434" s="7">
        <f>SUM(G429:G433)</f>
        <v>584604</v>
      </c>
      <c r="H434" s="7"/>
      <c r="I434" s="7">
        <f>SUM(I429:I433)</f>
        <v>465000</v>
      </c>
      <c r="J434" s="3"/>
      <c r="K434" s="3"/>
      <c r="L434" s="3"/>
      <c r="M434" s="3"/>
    </row>
    <row r="435" spans="1:13">
      <c r="A435" s="43"/>
      <c r="B435" s="3" t="s">
        <v>947</v>
      </c>
      <c r="C435" s="3" t="s">
        <v>948</v>
      </c>
      <c r="D435" s="3" t="s">
        <v>949</v>
      </c>
      <c r="E435" s="3">
        <v>265000</v>
      </c>
      <c r="F435" s="3">
        <v>30000</v>
      </c>
      <c r="G435" s="3">
        <v>235000</v>
      </c>
      <c r="H435" s="3">
        <v>70</v>
      </c>
      <c r="I435" s="3">
        <v>232000</v>
      </c>
      <c r="J435" s="3">
        <v>5</v>
      </c>
      <c r="K435" s="3">
        <v>5</v>
      </c>
      <c r="L435" s="3">
        <v>0</v>
      </c>
      <c r="M435" s="3">
        <v>0</v>
      </c>
    </row>
    <row r="436" spans="1:13">
      <c r="A436" s="43"/>
      <c r="B436" s="3" t="s">
        <v>947</v>
      </c>
      <c r="C436" s="3" t="s">
        <v>950</v>
      </c>
      <c r="D436" s="3" t="s">
        <v>102</v>
      </c>
      <c r="E436" s="33">
        <v>469000</v>
      </c>
      <c r="F436" s="33">
        <v>119000</v>
      </c>
      <c r="G436" s="33">
        <v>350000</v>
      </c>
      <c r="H436" s="3">
        <v>65</v>
      </c>
      <c r="I436" s="33">
        <v>350000</v>
      </c>
      <c r="J436" s="3">
        <v>5</v>
      </c>
      <c r="K436" s="3">
        <v>5</v>
      </c>
      <c r="L436" s="3">
        <v>0</v>
      </c>
      <c r="M436" s="3">
        <v>0</v>
      </c>
    </row>
    <row r="437" spans="1:13">
      <c r="A437" s="43"/>
      <c r="B437" s="3" t="s">
        <v>947</v>
      </c>
      <c r="C437" s="3" t="s">
        <v>951</v>
      </c>
      <c r="D437" s="3" t="s">
        <v>952</v>
      </c>
      <c r="E437" s="3">
        <v>117000</v>
      </c>
      <c r="F437" s="3">
        <v>21000</v>
      </c>
      <c r="G437" s="3">
        <v>94000</v>
      </c>
      <c r="H437" s="3">
        <v>60</v>
      </c>
      <c r="I437" s="3">
        <v>57000</v>
      </c>
      <c r="J437" s="3">
        <v>5</v>
      </c>
      <c r="K437" s="3">
        <v>5</v>
      </c>
      <c r="L437" s="3">
        <v>0</v>
      </c>
      <c r="M437" s="3">
        <v>0</v>
      </c>
    </row>
    <row r="438" spans="1:13">
      <c r="A438" s="43"/>
      <c r="B438" s="3"/>
      <c r="C438" s="3"/>
      <c r="D438" s="6" t="s">
        <v>953</v>
      </c>
      <c r="E438" s="4">
        <f>SUM(E435:E437)</f>
        <v>851000</v>
      </c>
      <c r="F438" s="4">
        <f>SUM(F435:F437)</f>
        <v>170000</v>
      </c>
      <c r="G438" s="7">
        <f>SUM(G435:G437)</f>
        <v>679000</v>
      </c>
      <c r="H438" s="7"/>
      <c r="I438" s="7">
        <f>SUM(I435:I437)</f>
        <v>639000</v>
      </c>
      <c r="J438" s="3"/>
      <c r="K438" s="3"/>
      <c r="L438" s="3"/>
      <c r="M438" s="3"/>
    </row>
    <row r="439" spans="1:13">
      <c r="A439" s="43"/>
      <c r="B439" s="3" t="s">
        <v>954</v>
      </c>
      <c r="C439" s="3" t="s">
        <v>955</v>
      </c>
      <c r="D439" s="3" t="s">
        <v>956</v>
      </c>
      <c r="E439" s="3">
        <v>182400</v>
      </c>
      <c r="F439" s="3">
        <v>19400</v>
      </c>
      <c r="G439" s="3">
        <v>163000</v>
      </c>
      <c r="H439" s="3">
        <v>60</v>
      </c>
      <c r="I439" s="3">
        <v>163000</v>
      </c>
      <c r="J439" s="3">
        <v>5</v>
      </c>
      <c r="K439" s="3">
        <v>5</v>
      </c>
      <c r="L439" s="3">
        <v>0</v>
      </c>
      <c r="M439" s="3">
        <v>0</v>
      </c>
    </row>
    <row r="440" spans="1:13">
      <c r="A440" s="43"/>
      <c r="B440" s="3" t="s">
        <v>954</v>
      </c>
      <c r="C440" s="3" t="s">
        <v>957</v>
      </c>
      <c r="D440" s="3" t="s">
        <v>958</v>
      </c>
      <c r="E440" s="3">
        <v>50000</v>
      </c>
      <c r="F440" s="3">
        <v>10000</v>
      </c>
      <c r="G440" s="3">
        <v>40000</v>
      </c>
      <c r="H440" s="3">
        <v>50</v>
      </c>
      <c r="I440" s="3">
        <v>40000</v>
      </c>
      <c r="J440" s="3">
        <v>5</v>
      </c>
      <c r="K440" s="3">
        <v>5</v>
      </c>
      <c r="L440" s="3">
        <v>0</v>
      </c>
      <c r="M440" s="3">
        <v>0</v>
      </c>
    </row>
    <row r="441" spans="1:13">
      <c r="A441" s="43"/>
      <c r="B441" s="3"/>
      <c r="C441" s="3"/>
      <c r="D441" s="6" t="s">
        <v>959</v>
      </c>
      <c r="E441" s="4">
        <f>SUM(E439:E440)</f>
        <v>232400</v>
      </c>
      <c r="F441" s="4">
        <f>SUM(F439:F440)</f>
        <v>29400</v>
      </c>
      <c r="G441" s="7">
        <f>SUM(G439:G440)</f>
        <v>203000</v>
      </c>
      <c r="H441" s="7"/>
      <c r="I441" s="7">
        <f>SUM(I439:I440)</f>
        <v>203000</v>
      </c>
      <c r="J441" s="3"/>
      <c r="K441" s="3"/>
      <c r="L441" s="3"/>
      <c r="M441" s="3"/>
    </row>
    <row r="442" spans="1:13">
      <c r="A442" s="43"/>
      <c r="B442" s="3" t="s">
        <v>960</v>
      </c>
      <c r="C442" s="3" t="s">
        <v>961</v>
      </c>
      <c r="D442" s="3" t="s">
        <v>962</v>
      </c>
      <c r="E442" s="8">
        <v>1200000</v>
      </c>
      <c r="F442" s="8">
        <v>850000</v>
      </c>
      <c r="G442" s="8">
        <v>350000</v>
      </c>
      <c r="H442" s="8">
        <v>0</v>
      </c>
      <c r="I442" s="8">
        <v>0</v>
      </c>
      <c r="J442" s="3">
        <v>5</v>
      </c>
      <c r="K442" s="3">
        <v>5</v>
      </c>
      <c r="L442" s="3">
        <v>0</v>
      </c>
      <c r="M442" s="3">
        <v>0</v>
      </c>
    </row>
    <row r="443" spans="1:13">
      <c r="A443" s="43"/>
      <c r="B443" s="3"/>
      <c r="C443" s="3"/>
      <c r="D443" s="6" t="s">
        <v>963</v>
      </c>
      <c r="E443" s="4">
        <f>SUM(E442)</f>
        <v>1200000</v>
      </c>
      <c r="F443" s="4">
        <f>SUM(F442)</f>
        <v>850000</v>
      </c>
      <c r="G443" s="7">
        <f>SUM(G442)</f>
        <v>350000</v>
      </c>
      <c r="H443" s="7"/>
      <c r="I443" s="7">
        <f>SUM(I442)</f>
        <v>0</v>
      </c>
      <c r="J443" s="3"/>
      <c r="K443" s="3"/>
      <c r="L443" s="3"/>
      <c r="M443" s="3"/>
    </row>
    <row r="444" spans="1:13">
      <c r="A444" s="43"/>
      <c r="B444" s="3" t="s">
        <v>964</v>
      </c>
      <c r="C444" s="3" t="s">
        <v>965</v>
      </c>
      <c r="D444" s="3" t="s">
        <v>966</v>
      </c>
      <c r="E444" s="3">
        <v>60000</v>
      </c>
      <c r="F444" s="3">
        <v>6000</v>
      </c>
      <c r="G444" s="3">
        <v>54000</v>
      </c>
      <c r="H444" s="3">
        <v>30</v>
      </c>
      <c r="I444" s="3">
        <v>0</v>
      </c>
      <c r="J444" s="3">
        <v>5</v>
      </c>
      <c r="K444" s="3">
        <v>5</v>
      </c>
      <c r="L444" s="3">
        <v>0</v>
      </c>
      <c r="M444" s="3">
        <v>0</v>
      </c>
    </row>
    <row r="445" spans="1:13">
      <c r="A445" s="43"/>
      <c r="B445" s="3" t="s">
        <v>964</v>
      </c>
      <c r="C445" s="3" t="s">
        <v>967</v>
      </c>
      <c r="D445" s="3" t="s">
        <v>968</v>
      </c>
      <c r="E445" s="3">
        <v>150000</v>
      </c>
      <c r="F445" s="3">
        <v>15000</v>
      </c>
      <c r="G445" s="3">
        <v>135000</v>
      </c>
      <c r="H445" s="3">
        <v>0</v>
      </c>
      <c r="I445" s="3">
        <v>0</v>
      </c>
      <c r="J445" s="3">
        <v>5</v>
      </c>
      <c r="K445" s="3">
        <v>5</v>
      </c>
      <c r="L445" s="3">
        <v>0</v>
      </c>
      <c r="M445" s="3">
        <v>0</v>
      </c>
    </row>
    <row r="446" spans="1:13">
      <c r="A446" s="43"/>
      <c r="B446" s="3"/>
      <c r="C446" s="3"/>
      <c r="D446" s="6" t="s">
        <v>969</v>
      </c>
      <c r="E446" s="4">
        <f>SUM(E444:E445)</f>
        <v>210000</v>
      </c>
      <c r="F446" s="4">
        <f>SUM(F444:F445)</f>
        <v>21000</v>
      </c>
      <c r="G446" s="7">
        <f>SUM(G444:G445)</f>
        <v>189000</v>
      </c>
      <c r="H446" s="7"/>
      <c r="I446" s="7">
        <f>SUM(I444:I445)</f>
        <v>0</v>
      </c>
      <c r="J446" s="3"/>
      <c r="K446" s="3"/>
      <c r="L446" s="3"/>
      <c r="M446" s="3"/>
    </row>
    <row r="447" spans="1:13">
      <c r="A447" s="43"/>
      <c r="B447" s="3" t="s">
        <v>970</v>
      </c>
      <c r="C447" s="3" t="s">
        <v>971</v>
      </c>
      <c r="D447" s="3" t="s">
        <v>972</v>
      </c>
      <c r="E447" s="8">
        <v>423500</v>
      </c>
      <c r="F447" s="8">
        <v>123500</v>
      </c>
      <c r="G447" s="8">
        <v>300000</v>
      </c>
      <c r="H447" s="8">
        <v>50</v>
      </c>
      <c r="I447" s="8">
        <v>300000</v>
      </c>
      <c r="J447" s="3">
        <v>5</v>
      </c>
      <c r="K447" s="3">
        <v>4</v>
      </c>
      <c r="L447" s="3">
        <v>0</v>
      </c>
      <c r="M447" s="3">
        <v>1</v>
      </c>
    </row>
    <row r="448" spans="1:13">
      <c r="A448" s="43"/>
      <c r="B448" s="3" t="s">
        <v>970</v>
      </c>
      <c r="C448" s="3" t="s">
        <v>973</v>
      </c>
      <c r="D448" s="3" t="s">
        <v>974</v>
      </c>
      <c r="E448" s="8">
        <v>320441</v>
      </c>
      <c r="F448" s="8">
        <v>50441</v>
      </c>
      <c r="G448" s="8">
        <v>270000</v>
      </c>
      <c r="H448" s="8">
        <v>20</v>
      </c>
      <c r="I448" s="8">
        <v>0</v>
      </c>
      <c r="J448" s="3">
        <v>5</v>
      </c>
      <c r="K448" s="3">
        <v>5</v>
      </c>
      <c r="L448" s="3">
        <v>0</v>
      </c>
      <c r="M448" s="3">
        <v>0</v>
      </c>
    </row>
    <row r="449" spans="1:13">
      <c r="A449" s="43"/>
      <c r="B449" s="3"/>
      <c r="C449" s="3"/>
      <c r="D449" s="6" t="s">
        <v>975</v>
      </c>
      <c r="E449" s="4">
        <f>SUM(E447:E448)</f>
        <v>743941</v>
      </c>
      <c r="F449" s="4">
        <f>SUM(F447:F448)</f>
        <v>173941</v>
      </c>
      <c r="G449" s="7">
        <f>SUM(G447:G448)</f>
        <v>570000</v>
      </c>
      <c r="H449" s="7"/>
      <c r="I449" s="7">
        <f>SUM(I447:I448)</f>
        <v>300000</v>
      </c>
      <c r="J449" s="3"/>
      <c r="K449" s="3"/>
      <c r="L449" s="3"/>
      <c r="M449" s="3"/>
    </row>
    <row r="450" spans="1:13">
      <c r="A450" s="43"/>
      <c r="B450" s="3" t="s">
        <v>976</v>
      </c>
      <c r="C450" s="3" t="s">
        <v>977</v>
      </c>
      <c r="D450" s="3" t="s">
        <v>978</v>
      </c>
      <c r="E450" s="3">
        <v>337200</v>
      </c>
      <c r="F450" s="3">
        <v>38200</v>
      </c>
      <c r="G450" s="3">
        <v>299000</v>
      </c>
      <c r="H450" s="3">
        <v>70</v>
      </c>
      <c r="I450" s="3">
        <v>299000</v>
      </c>
      <c r="J450" s="3">
        <v>5</v>
      </c>
      <c r="K450" s="3">
        <v>5</v>
      </c>
      <c r="L450" s="3">
        <v>0</v>
      </c>
      <c r="M450" s="3">
        <v>0</v>
      </c>
    </row>
    <row r="451" spans="1:13">
      <c r="A451" s="43"/>
      <c r="B451" s="3" t="s">
        <v>976</v>
      </c>
      <c r="C451" s="3" t="s">
        <v>979</v>
      </c>
      <c r="D451" s="3" t="s">
        <v>980</v>
      </c>
      <c r="E451" s="3">
        <v>65000</v>
      </c>
      <c r="F451" s="3">
        <v>21000</v>
      </c>
      <c r="G451" s="3">
        <v>44000</v>
      </c>
      <c r="H451" s="3">
        <v>55</v>
      </c>
      <c r="I451" s="3">
        <v>44000</v>
      </c>
      <c r="J451" s="3">
        <v>5</v>
      </c>
      <c r="K451" s="3">
        <v>5</v>
      </c>
      <c r="L451" s="3">
        <v>0</v>
      </c>
      <c r="M451" s="3">
        <v>0</v>
      </c>
    </row>
    <row r="452" spans="1:13">
      <c r="A452" s="43"/>
      <c r="B452" s="3" t="s">
        <v>976</v>
      </c>
      <c r="C452" s="3" t="s">
        <v>981</v>
      </c>
      <c r="D452" s="3" t="s">
        <v>982</v>
      </c>
      <c r="E452" s="3">
        <v>74000</v>
      </c>
      <c r="F452" s="3">
        <v>20000</v>
      </c>
      <c r="G452" s="3">
        <v>54000</v>
      </c>
      <c r="H452" s="3">
        <v>60</v>
      </c>
      <c r="I452" s="3">
        <v>54000</v>
      </c>
      <c r="J452" s="3">
        <v>5</v>
      </c>
      <c r="K452" s="3">
        <v>5</v>
      </c>
      <c r="L452" s="3">
        <v>0</v>
      </c>
      <c r="M452" s="3">
        <v>0</v>
      </c>
    </row>
    <row r="453" spans="1:13">
      <c r="A453" s="43"/>
      <c r="B453" s="3" t="s">
        <v>976</v>
      </c>
      <c r="C453" s="3" t="s">
        <v>983</v>
      </c>
      <c r="D453" s="3" t="s">
        <v>984</v>
      </c>
      <c r="E453" s="3">
        <v>86500</v>
      </c>
      <c r="F453" s="3">
        <v>32500</v>
      </c>
      <c r="G453" s="3">
        <v>54000</v>
      </c>
      <c r="H453" s="3">
        <v>0</v>
      </c>
      <c r="I453" s="3">
        <v>0</v>
      </c>
      <c r="J453" s="3">
        <v>5</v>
      </c>
      <c r="K453" s="3">
        <v>5</v>
      </c>
      <c r="L453" s="3">
        <v>0</v>
      </c>
      <c r="M453" s="3">
        <v>0</v>
      </c>
    </row>
    <row r="454" spans="1:13">
      <c r="A454" s="43"/>
      <c r="B454" s="3"/>
      <c r="C454" s="3"/>
      <c r="D454" s="6" t="s">
        <v>985</v>
      </c>
      <c r="E454" s="4">
        <f>SUM(E450:E453)</f>
        <v>562700</v>
      </c>
      <c r="F454" s="4">
        <f>SUM(F450:F453)</f>
        <v>111700</v>
      </c>
      <c r="G454" s="7">
        <f>SUM(G450:G453)</f>
        <v>451000</v>
      </c>
      <c r="H454" s="7"/>
      <c r="I454" s="7">
        <f>SUM(I450:I453)</f>
        <v>397000</v>
      </c>
      <c r="J454" s="3"/>
      <c r="K454" s="3"/>
      <c r="L454" s="3"/>
      <c r="M454" s="3"/>
    </row>
    <row r="455" spans="1:13">
      <c r="A455" s="43"/>
      <c r="B455" s="3" t="s">
        <v>986</v>
      </c>
      <c r="C455" s="3" t="s">
        <v>987</v>
      </c>
      <c r="D455" s="3" t="s">
        <v>988</v>
      </c>
      <c r="E455" s="8">
        <v>632000</v>
      </c>
      <c r="F455" s="8">
        <v>282000</v>
      </c>
      <c r="G455" s="8">
        <v>350000</v>
      </c>
      <c r="H455" s="8">
        <v>10</v>
      </c>
      <c r="I455" s="8">
        <v>0</v>
      </c>
      <c r="J455" s="3">
        <v>5</v>
      </c>
      <c r="K455" s="3">
        <v>5</v>
      </c>
      <c r="L455" s="3">
        <v>0</v>
      </c>
      <c r="M455" s="3">
        <v>0</v>
      </c>
    </row>
    <row r="456" spans="1:13">
      <c r="A456" s="43"/>
      <c r="B456" s="3" t="s">
        <v>986</v>
      </c>
      <c r="C456" s="3" t="s">
        <v>989</v>
      </c>
      <c r="D456" s="3" t="s">
        <v>990</v>
      </c>
      <c r="E456" s="3">
        <v>50000</v>
      </c>
      <c r="F456" s="3">
        <v>10000</v>
      </c>
      <c r="G456" s="3">
        <v>40000</v>
      </c>
      <c r="H456" s="3">
        <v>20</v>
      </c>
      <c r="I456" s="3">
        <v>0</v>
      </c>
      <c r="J456" s="3">
        <v>5</v>
      </c>
      <c r="K456" s="3">
        <v>5</v>
      </c>
      <c r="L456" s="3">
        <v>0</v>
      </c>
      <c r="M456" s="3">
        <v>0</v>
      </c>
    </row>
    <row r="457" spans="1:13">
      <c r="A457" s="43"/>
      <c r="B457" s="3" t="s">
        <v>986</v>
      </c>
      <c r="C457" s="3" t="s">
        <v>991</v>
      </c>
      <c r="D457" s="3" t="s">
        <v>992</v>
      </c>
      <c r="E457" s="3">
        <v>50000</v>
      </c>
      <c r="F457" s="3">
        <v>5000</v>
      </c>
      <c r="G457" s="3">
        <v>45000</v>
      </c>
      <c r="H457" s="3">
        <v>10</v>
      </c>
      <c r="I457" s="3">
        <v>0</v>
      </c>
      <c r="J457" s="3">
        <v>5</v>
      </c>
      <c r="K457" s="3">
        <v>5</v>
      </c>
      <c r="L457" s="3">
        <v>0</v>
      </c>
      <c r="M457" s="3">
        <v>0</v>
      </c>
    </row>
    <row r="458" spans="1:13">
      <c r="A458" s="43"/>
      <c r="B458" s="3"/>
      <c r="C458" s="3"/>
      <c r="D458" s="6" t="s">
        <v>993</v>
      </c>
      <c r="E458" s="4">
        <f>SUM(E455:E457)</f>
        <v>732000</v>
      </c>
      <c r="F458" s="4">
        <f>SUM(F455:F457)</f>
        <v>297000</v>
      </c>
      <c r="G458" s="7">
        <f>SUM(G455:G457)</f>
        <v>435000</v>
      </c>
      <c r="H458" s="7"/>
      <c r="I458" s="7">
        <f>SUM(I455:I457)</f>
        <v>0</v>
      </c>
      <c r="J458" s="3"/>
      <c r="K458" s="3"/>
      <c r="L458" s="3"/>
      <c r="M458" s="3"/>
    </row>
    <row r="459" spans="1:13">
      <c r="A459" s="43"/>
      <c r="B459" s="3" t="s">
        <v>994</v>
      </c>
      <c r="C459" s="3" t="s">
        <v>995</v>
      </c>
      <c r="D459" s="3" t="s">
        <v>996</v>
      </c>
      <c r="E459" s="8">
        <v>350900</v>
      </c>
      <c r="F459" s="8">
        <v>130900</v>
      </c>
      <c r="G459" s="8">
        <v>220000</v>
      </c>
      <c r="H459" s="8">
        <v>0</v>
      </c>
      <c r="I459" s="8">
        <v>0</v>
      </c>
      <c r="J459" s="3">
        <v>5</v>
      </c>
      <c r="K459" s="3">
        <v>5</v>
      </c>
      <c r="L459" s="3">
        <v>0</v>
      </c>
      <c r="M459" s="3">
        <v>0</v>
      </c>
    </row>
    <row r="460" spans="1:13">
      <c r="A460" s="43"/>
      <c r="B460" s="3" t="s">
        <v>994</v>
      </c>
      <c r="C460" s="3" t="s">
        <v>997</v>
      </c>
      <c r="D460" s="3" t="s">
        <v>998</v>
      </c>
      <c r="E460" s="3">
        <v>75000</v>
      </c>
      <c r="F460" s="3">
        <v>15000</v>
      </c>
      <c r="G460" s="3">
        <v>60000</v>
      </c>
      <c r="H460" s="3">
        <v>0</v>
      </c>
      <c r="I460" s="34">
        <v>0</v>
      </c>
      <c r="J460" s="3">
        <v>5</v>
      </c>
      <c r="K460" s="3">
        <v>5</v>
      </c>
      <c r="L460" s="3">
        <v>0</v>
      </c>
      <c r="M460" s="3">
        <v>0</v>
      </c>
    </row>
    <row r="461" spans="1:13">
      <c r="A461" s="43"/>
      <c r="B461" s="3" t="s">
        <v>994</v>
      </c>
      <c r="C461" s="3" t="s">
        <v>999</v>
      </c>
      <c r="D461" s="3" t="s">
        <v>1000</v>
      </c>
      <c r="E461" s="3">
        <v>50000</v>
      </c>
      <c r="F461" s="3">
        <v>10000</v>
      </c>
      <c r="G461" s="3">
        <v>40000</v>
      </c>
      <c r="H461" s="3">
        <v>25</v>
      </c>
      <c r="I461" s="34">
        <v>0</v>
      </c>
      <c r="J461" s="3">
        <v>5</v>
      </c>
      <c r="K461" s="3">
        <v>5</v>
      </c>
      <c r="L461" s="3">
        <v>0</v>
      </c>
      <c r="M461" s="3">
        <v>0</v>
      </c>
    </row>
    <row r="462" spans="1:13">
      <c r="A462" s="43"/>
      <c r="B462" s="3" t="s">
        <v>994</v>
      </c>
      <c r="C462" s="3" t="s">
        <v>1001</v>
      </c>
      <c r="D462" s="3" t="s">
        <v>1002</v>
      </c>
      <c r="E462" s="3">
        <v>50000</v>
      </c>
      <c r="F462" s="3">
        <v>10000</v>
      </c>
      <c r="G462" s="3">
        <v>40000</v>
      </c>
      <c r="H462" s="3">
        <v>0</v>
      </c>
      <c r="I462" s="34">
        <v>0</v>
      </c>
      <c r="J462" s="3">
        <v>5</v>
      </c>
      <c r="K462" s="3">
        <v>5</v>
      </c>
      <c r="L462" s="3">
        <v>0</v>
      </c>
      <c r="M462" s="3">
        <v>0</v>
      </c>
    </row>
    <row r="463" spans="1:13">
      <c r="A463" s="43"/>
      <c r="B463" s="3"/>
      <c r="C463" s="3"/>
      <c r="D463" s="6" t="s">
        <v>1003</v>
      </c>
      <c r="E463" s="4">
        <f>SUM(E459:E462)</f>
        <v>525900</v>
      </c>
      <c r="F463" s="4">
        <f>SUM(F459:F462)</f>
        <v>165900</v>
      </c>
      <c r="G463" s="7">
        <f>SUM(G459:G462)</f>
        <v>360000</v>
      </c>
      <c r="H463" s="7"/>
      <c r="I463" s="7">
        <f>SUM(I459:I462)</f>
        <v>0</v>
      </c>
      <c r="J463" s="3"/>
      <c r="K463" s="3"/>
      <c r="L463" s="3"/>
      <c r="M463" s="3"/>
    </row>
    <row r="464" spans="1:13">
      <c r="A464" s="43"/>
      <c r="B464" s="3" t="s">
        <v>1004</v>
      </c>
      <c r="C464" s="3" t="s">
        <v>1005</v>
      </c>
      <c r="D464" s="3" t="s">
        <v>1006</v>
      </c>
      <c r="E464" s="8">
        <v>534820</v>
      </c>
      <c r="F464" s="8">
        <v>106964</v>
      </c>
      <c r="G464" s="8">
        <v>427856</v>
      </c>
      <c r="H464" s="8">
        <v>40</v>
      </c>
      <c r="I464" s="8">
        <v>427000</v>
      </c>
      <c r="J464" s="3">
        <v>5</v>
      </c>
      <c r="K464" s="3">
        <v>5</v>
      </c>
      <c r="L464" s="3">
        <v>0</v>
      </c>
      <c r="M464" s="3">
        <v>0</v>
      </c>
    </row>
    <row r="465" spans="1:13">
      <c r="A465" s="43"/>
      <c r="B465" s="3"/>
      <c r="C465" s="3"/>
      <c r="D465" s="6" t="s">
        <v>1007</v>
      </c>
      <c r="E465" s="4">
        <f>SUM(E464)</f>
        <v>534820</v>
      </c>
      <c r="F465" s="4">
        <f>SUM(F464)</f>
        <v>106964</v>
      </c>
      <c r="G465" s="7">
        <f>SUM(G464)</f>
        <v>427856</v>
      </c>
      <c r="H465" s="7"/>
      <c r="I465" s="7">
        <f>SUM(I464)</f>
        <v>427000</v>
      </c>
      <c r="J465" s="3"/>
      <c r="K465" s="3"/>
      <c r="L465" s="3"/>
      <c r="M465" s="3"/>
    </row>
    <row r="466" spans="1:13">
      <c r="A466" s="43"/>
      <c r="B466" s="3" t="s">
        <v>1008</v>
      </c>
      <c r="C466" s="3" t="s">
        <v>1009</v>
      </c>
      <c r="D466" s="3" t="s">
        <v>1010</v>
      </c>
      <c r="E466" s="3">
        <v>350000</v>
      </c>
      <c r="F466" s="3">
        <v>100000</v>
      </c>
      <c r="G466" s="3">
        <v>250000</v>
      </c>
      <c r="H466" s="3">
        <v>60</v>
      </c>
      <c r="I466" s="3">
        <v>163000</v>
      </c>
      <c r="J466" s="3">
        <v>5</v>
      </c>
      <c r="K466" s="3">
        <v>5</v>
      </c>
      <c r="L466" s="3">
        <v>0</v>
      </c>
      <c r="M466" s="3">
        <v>0</v>
      </c>
    </row>
    <row r="467" spans="1:13">
      <c r="A467" s="43"/>
      <c r="B467" s="3"/>
      <c r="C467" s="3"/>
      <c r="D467" s="6" t="s">
        <v>1011</v>
      </c>
      <c r="E467" s="4">
        <f>SUM(E466)</f>
        <v>350000</v>
      </c>
      <c r="F467" s="4">
        <f>SUM(F466)</f>
        <v>100000</v>
      </c>
      <c r="G467" s="7">
        <f>SUM(G466)</f>
        <v>250000</v>
      </c>
      <c r="H467" s="7"/>
      <c r="I467" s="7">
        <f>SUM(I466)</f>
        <v>163000</v>
      </c>
      <c r="J467" s="3"/>
      <c r="K467" s="3"/>
      <c r="L467" s="3"/>
      <c r="M467" s="3"/>
    </row>
    <row r="468" spans="1:13">
      <c r="A468" s="43"/>
      <c r="B468" s="3"/>
      <c r="C468" s="3"/>
      <c r="D468" s="9" t="s">
        <v>227</v>
      </c>
      <c r="E468" s="10">
        <f>E464+E459+E455+E448+E447+E442+436+E429+E427+E426+E424+E421+E417</f>
        <v>6123833</v>
      </c>
      <c r="F468" s="10">
        <f>F464+F459+F455+F448+F447+F442+F436+F429+F427+F426+F424+F421+F417</f>
        <v>2228841</v>
      </c>
      <c r="G468" s="11">
        <f>G464+G459+G455+G448+G447+G442+G436+G429+G427+G426+G424+G421+G417</f>
        <v>4363556</v>
      </c>
      <c r="H468" s="11"/>
      <c r="I468" s="11">
        <f>I464+I459+I455+I448+I447+I442+I436+I429+I427+I426+I424+I421+I417</f>
        <v>2269000</v>
      </c>
      <c r="J468" s="3"/>
      <c r="K468" s="3"/>
      <c r="L468" s="3"/>
      <c r="M468" s="3"/>
    </row>
    <row r="469" spans="1:13">
      <c r="A469" s="43"/>
      <c r="B469" s="3"/>
      <c r="C469" s="3"/>
      <c r="D469" s="19" t="s">
        <v>352</v>
      </c>
      <c r="E469" s="22">
        <f>E411</f>
        <v>706000</v>
      </c>
      <c r="F469" s="22">
        <f>F411</f>
        <v>129000</v>
      </c>
      <c r="G469" s="23">
        <f>G411</f>
        <v>577000</v>
      </c>
      <c r="H469" s="23"/>
      <c r="I469" s="23">
        <f>I411</f>
        <v>577000</v>
      </c>
      <c r="J469" s="3"/>
      <c r="K469" s="3"/>
      <c r="L469" s="3"/>
      <c r="M469" s="3"/>
    </row>
    <row r="470" spans="1:13">
      <c r="A470" s="43"/>
      <c r="B470" s="3"/>
      <c r="C470" s="3"/>
      <c r="D470" s="6" t="s">
        <v>228</v>
      </c>
      <c r="E470" s="14">
        <f>E471-E469-E468</f>
        <v>3908738</v>
      </c>
      <c r="F470" s="14">
        <f>F471-F469-F468</f>
        <v>624970</v>
      </c>
      <c r="G470" s="15">
        <f>G471-G469-G468</f>
        <v>2813204</v>
      </c>
      <c r="H470" s="15"/>
      <c r="I470" s="15">
        <f>I471-I469-I468</f>
        <v>1962000</v>
      </c>
      <c r="J470" s="3"/>
      <c r="K470" s="3"/>
      <c r="L470" s="3"/>
      <c r="M470" s="3"/>
    </row>
    <row r="471" spans="1:13">
      <c r="A471" s="43"/>
      <c r="B471" s="3"/>
      <c r="C471" s="3"/>
      <c r="D471" s="6" t="s">
        <v>1012</v>
      </c>
      <c r="E471" s="12">
        <f>E467+E465+E463+E458+E454+E449+E446+E443+E441+E438+E434+E428+E422+E420+E416+E413+E411</f>
        <v>10738571</v>
      </c>
      <c r="F471" s="12">
        <f>F467+F465+F463+F458+F454+F449+F446+F443+F441+F438+F434+F428+F422+F420+F416+F413+F411</f>
        <v>2982811</v>
      </c>
      <c r="G471" s="13">
        <f>G467+G465+G463+G458+G454+G449+G446+G443+G441+G438+G434+G428+G422+G420+G416+G413+G411</f>
        <v>7753760</v>
      </c>
      <c r="H471" s="13"/>
      <c r="I471" s="13">
        <f>I467+I465+I463+I458+I454+I449+I446+I443+I441+I438+I434+I428+I422+I420+I416+I413+I411</f>
        <v>4808000</v>
      </c>
      <c r="J471" s="3"/>
      <c r="K471" s="3"/>
      <c r="L471" s="3"/>
      <c r="M471" s="3"/>
    </row>
    <row r="472" spans="1:13" ht="12.95" customHeight="1">
      <c r="A472" s="43" t="s">
        <v>1013</v>
      </c>
      <c r="B472" s="3" t="s">
        <v>1014</v>
      </c>
      <c r="C472" s="3" t="s">
        <v>1015</v>
      </c>
      <c r="D472" s="3" t="s">
        <v>1016</v>
      </c>
      <c r="E472" s="3">
        <v>359800</v>
      </c>
      <c r="F472" s="3">
        <v>53970</v>
      </c>
      <c r="G472" s="3">
        <v>305830</v>
      </c>
      <c r="H472" s="3">
        <v>0</v>
      </c>
      <c r="I472" s="3">
        <v>0</v>
      </c>
      <c r="J472" s="3">
        <v>4</v>
      </c>
      <c r="K472" s="3">
        <v>4</v>
      </c>
      <c r="L472" s="3">
        <v>0</v>
      </c>
      <c r="M472" s="3">
        <v>0</v>
      </c>
    </row>
    <row r="473" spans="1:13">
      <c r="A473" s="43"/>
      <c r="B473" s="3" t="s">
        <v>1014</v>
      </c>
      <c r="C473" s="3" t="s">
        <v>1017</v>
      </c>
      <c r="D473" s="3" t="s">
        <v>1018</v>
      </c>
      <c r="E473" s="3">
        <v>261800</v>
      </c>
      <c r="F473" s="3">
        <v>39270</v>
      </c>
      <c r="G473" s="3">
        <v>222530</v>
      </c>
      <c r="H473" s="3">
        <v>0</v>
      </c>
      <c r="I473" s="3">
        <v>0</v>
      </c>
      <c r="J473" s="3">
        <v>4</v>
      </c>
      <c r="K473" s="3">
        <v>4</v>
      </c>
      <c r="L473" s="3">
        <v>0</v>
      </c>
      <c r="M473" s="3">
        <v>0</v>
      </c>
    </row>
    <row r="474" spans="1:13">
      <c r="A474" s="43"/>
      <c r="B474" s="3" t="s">
        <v>1014</v>
      </c>
      <c r="C474" s="3" t="s">
        <v>1019</v>
      </c>
      <c r="D474" s="3" t="s">
        <v>1020</v>
      </c>
      <c r="E474" s="3">
        <v>217625</v>
      </c>
      <c r="F474" s="3">
        <v>21763</v>
      </c>
      <c r="G474" s="3">
        <v>195862</v>
      </c>
      <c r="H474" s="3">
        <v>0</v>
      </c>
      <c r="I474" s="3">
        <v>0</v>
      </c>
      <c r="J474" s="3">
        <v>4</v>
      </c>
      <c r="K474" s="3">
        <v>4</v>
      </c>
      <c r="L474" s="3">
        <v>0</v>
      </c>
      <c r="M474" s="3">
        <v>0</v>
      </c>
    </row>
    <row r="475" spans="1:13">
      <c r="A475" s="43"/>
      <c r="B475" s="3"/>
      <c r="C475" s="3"/>
      <c r="D475" s="6" t="s">
        <v>1021</v>
      </c>
      <c r="E475" s="4">
        <f>SUM(E472:E474)</f>
        <v>839225</v>
      </c>
      <c r="F475" s="4">
        <f>SUM(F472:F474)</f>
        <v>115003</v>
      </c>
      <c r="G475" s="7">
        <f>SUM(G472:G474)</f>
        <v>724222</v>
      </c>
      <c r="H475" s="7"/>
      <c r="I475" s="7">
        <f>SUM(I472:I474)</f>
        <v>0</v>
      </c>
      <c r="J475" s="3"/>
      <c r="K475" s="3"/>
      <c r="L475" s="3"/>
      <c r="M475" s="3"/>
    </row>
    <row r="476" spans="1:13">
      <c r="A476" s="43"/>
      <c r="B476" s="3" t="s">
        <v>1022</v>
      </c>
      <c r="C476" s="3" t="s">
        <v>1023</v>
      </c>
      <c r="D476" s="3" t="s">
        <v>1024</v>
      </c>
      <c r="E476" s="3">
        <v>504000</v>
      </c>
      <c r="F476" s="3">
        <v>84000</v>
      </c>
      <c r="G476" s="3">
        <v>420000</v>
      </c>
      <c r="H476" s="3">
        <v>55</v>
      </c>
      <c r="I476" s="3">
        <v>420000</v>
      </c>
      <c r="J476" s="3">
        <v>4</v>
      </c>
      <c r="K476" s="3">
        <v>4</v>
      </c>
      <c r="L476" s="3">
        <v>0</v>
      </c>
      <c r="M476" s="3">
        <v>0</v>
      </c>
    </row>
    <row r="477" spans="1:13">
      <c r="A477" s="43"/>
      <c r="B477" s="3" t="s">
        <v>1022</v>
      </c>
      <c r="C477" s="3" t="s">
        <v>1025</v>
      </c>
      <c r="D477" s="3" t="s">
        <v>1026</v>
      </c>
      <c r="E477" s="3">
        <v>391895</v>
      </c>
      <c r="F477" s="3">
        <v>71895</v>
      </c>
      <c r="G477" s="3">
        <v>320000</v>
      </c>
      <c r="H477" s="3">
        <v>50</v>
      </c>
      <c r="I477" s="3">
        <v>270000</v>
      </c>
      <c r="J477" s="3">
        <v>4</v>
      </c>
      <c r="K477" s="3">
        <v>4</v>
      </c>
      <c r="L477" s="3">
        <v>0</v>
      </c>
      <c r="M477" s="3">
        <v>0</v>
      </c>
    </row>
    <row r="478" spans="1:13">
      <c r="A478" s="43"/>
      <c r="B478" s="3" t="s">
        <v>1022</v>
      </c>
      <c r="C478" s="3" t="s">
        <v>1027</v>
      </c>
      <c r="D478" s="3" t="s">
        <v>1028</v>
      </c>
      <c r="E478" s="3">
        <v>117000</v>
      </c>
      <c r="F478" s="3">
        <v>23200</v>
      </c>
      <c r="G478" s="3">
        <v>92000</v>
      </c>
      <c r="H478" s="3">
        <v>50</v>
      </c>
      <c r="I478" s="3">
        <v>92000</v>
      </c>
      <c r="J478" s="3">
        <v>4</v>
      </c>
      <c r="K478" s="3">
        <v>4</v>
      </c>
      <c r="L478" s="3">
        <v>0</v>
      </c>
      <c r="M478" s="3">
        <v>0</v>
      </c>
    </row>
    <row r="479" spans="1:13">
      <c r="A479" s="43"/>
      <c r="B479" s="3"/>
      <c r="C479" s="3"/>
      <c r="D479" s="6" t="s">
        <v>1029</v>
      </c>
      <c r="E479" s="4">
        <f>SUM(E476:E478)</f>
        <v>1012895</v>
      </c>
      <c r="F479" s="4">
        <f>SUM(F476:F478)</f>
        <v>179095</v>
      </c>
      <c r="G479" s="7">
        <f>SUM(G476:G478)</f>
        <v>832000</v>
      </c>
      <c r="H479" s="7"/>
      <c r="I479" s="7">
        <f>SUM(I476:I478)</f>
        <v>782000</v>
      </c>
      <c r="J479" s="3"/>
      <c r="K479" s="3"/>
      <c r="L479" s="3"/>
      <c r="M479" s="3"/>
    </row>
    <row r="480" spans="1:13">
      <c r="A480" s="43"/>
      <c r="B480" s="3" t="s">
        <v>1030</v>
      </c>
      <c r="C480" s="3" t="s">
        <v>1031</v>
      </c>
      <c r="D480" s="3" t="s">
        <v>1032</v>
      </c>
      <c r="E480" s="3">
        <v>730800</v>
      </c>
      <c r="F480" s="3">
        <v>80000</v>
      </c>
      <c r="G480" s="3">
        <v>650800</v>
      </c>
      <c r="H480" s="3">
        <v>50</v>
      </c>
      <c r="I480" s="3">
        <v>630000</v>
      </c>
      <c r="J480" s="3">
        <v>4</v>
      </c>
      <c r="K480" s="3">
        <v>4</v>
      </c>
      <c r="L480" s="3">
        <v>0</v>
      </c>
      <c r="M480" s="3">
        <v>0</v>
      </c>
    </row>
    <row r="481" spans="1:13">
      <c r="A481" s="43"/>
      <c r="B481" s="3" t="s">
        <v>1030</v>
      </c>
      <c r="C481" s="3" t="s">
        <v>1033</v>
      </c>
      <c r="D481" s="3" t="s">
        <v>1034</v>
      </c>
      <c r="E481" s="3">
        <v>500000</v>
      </c>
      <c r="F481" s="3">
        <v>100000</v>
      </c>
      <c r="G481" s="3">
        <v>400000</v>
      </c>
      <c r="H481" s="3">
        <v>50</v>
      </c>
      <c r="I481" s="3">
        <v>308000</v>
      </c>
      <c r="J481" s="3">
        <v>4</v>
      </c>
      <c r="K481" s="3">
        <v>4</v>
      </c>
      <c r="L481" s="3">
        <v>0</v>
      </c>
      <c r="M481" s="3">
        <v>0</v>
      </c>
    </row>
    <row r="482" spans="1:13">
      <c r="A482" s="43"/>
      <c r="B482" s="3" t="s">
        <v>1030</v>
      </c>
      <c r="C482" s="3" t="s">
        <v>1035</v>
      </c>
      <c r="D482" s="3" t="s">
        <v>1036</v>
      </c>
      <c r="E482" s="3">
        <v>29800</v>
      </c>
      <c r="F482" s="3">
        <v>2980</v>
      </c>
      <c r="G482" s="3">
        <v>26820</v>
      </c>
      <c r="H482" s="3">
        <v>35</v>
      </c>
      <c r="I482" s="3">
        <v>0</v>
      </c>
      <c r="J482" s="3">
        <v>4</v>
      </c>
      <c r="K482" s="3">
        <v>4</v>
      </c>
      <c r="L482" s="3">
        <v>0</v>
      </c>
      <c r="M482" s="3">
        <v>0</v>
      </c>
    </row>
    <row r="483" spans="1:13">
      <c r="A483" s="43"/>
      <c r="B483" s="3" t="s">
        <v>1030</v>
      </c>
      <c r="C483" s="3" t="s">
        <v>1037</v>
      </c>
      <c r="D483" s="3" t="s">
        <v>1038</v>
      </c>
      <c r="E483" s="3">
        <v>61000</v>
      </c>
      <c r="F483" s="3">
        <v>6100</v>
      </c>
      <c r="G483" s="3">
        <v>54900</v>
      </c>
      <c r="H483" s="3">
        <v>35</v>
      </c>
      <c r="I483" s="3">
        <v>0</v>
      </c>
      <c r="J483" s="3">
        <v>4</v>
      </c>
      <c r="K483" s="3">
        <v>4</v>
      </c>
      <c r="L483" s="3">
        <v>0</v>
      </c>
      <c r="M483" s="3">
        <v>0</v>
      </c>
    </row>
    <row r="484" spans="1:13">
      <c r="A484" s="43"/>
      <c r="B484" s="3"/>
      <c r="C484" s="3"/>
      <c r="D484" s="6" t="s">
        <v>1039</v>
      </c>
      <c r="E484" s="4">
        <f>SUM(E480:E483)</f>
        <v>1321600</v>
      </c>
      <c r="F484" s="4">
        <f>SUM(F480:F483)</f>
        <v>189080</v>
      </c>
      <c r="G484" s="7">
        <f>SUM(G480:G483)</f>
        <v>1132520</v>
      </c>
      <c r="H484" s="7"/>
      <c r="I484" s="7">
        <f>SUM(I480:I483)</f>
        <v>938000</v>
      </c>
      <c r="J484" s="3"/>
      <c r="K484" s="3"/>
      <c r="L484" s="3"/>
      <c r="M484" s="3"/>
    </row>
    <row r="485" spans="1:13">
      <c r="A485" s="43"/>
      <c r="B485" s="3" t="s">
        <v>1040</v>
      </c>
      <c r="C485" s="3" t="s">
        <v>1041</v>
      </c>
      <c r="D485" s="3" t="s">
        <v>1042</v>
      </c>
      <c r="E485" s="3">
        <v>302800</v>
      </c>
      <c r="F485" s="3">
        <v>30280</v>
      </c>
      <c r="G485" s="3">
        <v>272520</v>
      </c>
      <c r="H485" s="3">
        <v>50</v>
      </c>
      <c r="I485" s="3">
        <v>272000</v>
      </c>
      <c r="J485" s="3">
        <v>4</v>
      </c>
      <c r="K485" s="3">
        <v>4</v>
      </c>
      <c r="L485" s="3">
        <v>0</v>
      </c>
      <c r="M485" s="3">
        <v>0</v>
      </c>
    </row>
    <row r="486" spans="1:13">
      <c r="A486" s="43"/>
      <c r="B486" s="3" t="s">
        <v>1040</v>
      </c>
      <c r="C486" s="3" t="s">
        <v>1043</v>
      </c>
      <c r="D486" s="3" t="s">
        <v>1044</v>
      </c>
      <c r="E486" s="3">
        <v>61000</v>
      </c>
      <c r="F486" s="3">
        <v>6100</v>
      </c>
      <c r="G486" s="3">
        <v>54900</v>
      </c>
      <c r="H486" s="3">
        <v>45</v>
      </c>
      <c r="I486" s="3">
        <v>54000</v>
      </c>
      <c r="J486" s="3">
        <v>4</v>
      </c>
      <c r="K486" s="3">
        <v>4</v>
      </c>
      <c r="L486" s="3">
        <v>0</v>
      </c>
      <c r="M486" s="3">
        <v>0</v>
      </c>
    </row>
    <row r="487" spans="1:13">
      <c r="A487" s="43"/>
      <c r="B487" s="3" t="s">
        <v>1040</v>
      </c>
      <c r="C487" s="3" t="s">
        <v>1045</v>
      </c>
      <c r="D487" s="3" t="s">
        <v>1046</v>
      </c>
      <c r="E487" s="3">
        <v>55000</v>
      </c>
      <c r="F487" s="3">
        <v>6000</v>
      </c>
      <c r="G487" s="3">
        <v>49000</v>
      </c>
      <c r="H487" s="3">
        <v>25</v>
      </c>
      <c r="I487" s="3">
        <v>0</v>
      </c>
      <c r="J487" s="3">
        <v>4</v>
      </c>
      <c r="K487" s="3">
        <v>4</v>
      </c>
      <c r="L487" s="3">
        <v>0</v>
      </c>
      <c r="M487" s="3">
        <v>0</v>
      </c>
    </row>
    <row r="488" spans="1:13">
      <c r="A488" s="43"/>
      <c r="B488" s="3"/>
      <c r="C488" s="3"/>
      <c r="D488" s="6" t="s">
        <v>1047</v>
      </c>
      <c r="E488" s="4">
        <f>SUM(E485:E487)</f>
        <v>418800</v>
      </c>
      <c r="F488" s="4">
        <f>SUM(F485:F487)</f>
        <v>42380</v>
      </c>
      <c r="G488" s="7">
        <f>SUM(G485:G487)</f>
        <v>376420</v>
      </c>
      <c r="H488" s="7"/>
      <c r="I488" s="7">
        <f>SUM(I485:I487)</f>
        <v>326000</v>
      </c>
      <c r="J488" s="3"/>
      <c r="K488" s="3"/>
      <c r="L488" s="3"/>
      <c r="M488" s="3"/>
    </row>
    <row r="489" spans="1:13">
      <c r="A489" s="43"/>
      <c r="B489" s="3" t="s">
        <v>1048</v>
      </c>
      <c r="C489" s="3" t="s">
        <v>1049</v>
      </c>
      <c r="D489" s="3" t="s">
        <v>1050</v>
      </c>
      <c r="E489" s="3">
        <v>103500</v>
      </c>
      <c r="F489" s="3">
        <v>11500</v>
      </c>
      <c r="G489" s="3">
        <v>92000</v>
      </c>
      <c r="H489" s="3">
        <v>40</v>
      </c>
      <c r="I489" s="3">
        <v>70000</v>
      </c>
      <c r="J489" s="3">
        <v>4</v>
      </c>
      <c r="K489" s="3">
        <v>4</v>
      </c>
      <c r="L489" s="3">
        <v>0</v>
      </c>
      <c r="M489" s="3">
        <v>0</v>
      </c>
    </row>
    <row r="490" spans="1:13">
      <c r="A490" s="43"/>
      <c r="B490" s="3" t="s">
        <v>1048</v>
      </c>
      <c r="C490" s="3" t="s">
        <v>1051</v>
      </c>
      <c r="D490" s="3" t="s">
        <v>1052</v>
      </c>
      <c r="E490" s="3">
        <v>78200</v>
      </c>
      <c r="F490" s="3">
        <v>16200</v>
      </c>
      <c r="G490" s="3">
        <v>62000</v>
      </c>
      <c r="H490" s="3">
        <v>40</v>
      </c>
      <c r="I490" s="3">
        <v>50000</v>
      </c>
      <c r="J490" s="3">
        <v>4</v>
      </c>
      <c r="K490" s="3">
        <v>4</v>
      </c>
      <c r="L490" s="3">
        <v>0</v>
      </c>
      <c r="M490" s="3">
        <v>0</v>
      </c>
    </row>
    <row r="491" spans="1:13">
      <c r="A491" s="43"/>
      <c r="B491" s="3" t="s">
        <v>1048</v>
      </c>
      <c r="C491" s="3" t="s">
        <v>1053</v>
      </c>
      <c r="D491" s="3" t="s">
        <v>1054</v>
      </c>
      <c r="E491" s="3">
        <v>69700</v>
      </c>
      <c r="F491" s="3">
        <v>7700</v>
      </c>
      <c r="G491" s="3">
        <v>62000</v>
      </c>
      <c r="H491" s="3">
        <v>45</v>
      </c>
      <c r="I491" s="3">
        <v>62000</v>
      </c>
      <c r="J491" s="3">
        <v>4</v>
      </c>
      <c r="K491" s="3">
        <v>4</v>
      </c>
      <c r="L491" s="3">
        <v>0</v>
      </c>
      <c r="M491" s="3">
        <v>0</v>
      </c>
    </row>
    <row r="492" spans="1:13">
      <c r="A492" s="43"/>
      <c r="B492" s="3" t="s">
        <v>1048</v>
      </c>
      <c r="C492" s="3" t="s">
        <v>1055</v>
      </c>
      <c r="D492" s="3" t="s">
        <v>1056</v>
      </c>
      <c r="E492" s="3">
        <v>49700</v>
      </c>
      <c r="F492" s="3">
        <v>5700</v>
      </c>
      <c r="G492" s="3">
        <v>44000</v>
      </c>
      <c r="H492" s="3">
        <v>40</v>
      </c>
      <c r="I492" s="3">
        <v>25000</v>
      </c>
      <c r="J492" s="3">
        <v>4</v>
      </c>
      <c r="K492" s="3">
        <v>4</v>
      </c>
      <c r="L492" s="3">
        <v>0</v>
      </c>
      <c r="M492" s="3">
        <v>0</v>
      </c>
    </row>
    <row r="493" spans="1:13">
      <c r="A493" s="43"/>
      <c r="B493" s="3" t="s">
        <v>1048</v>
      </c>
      <c r="C493" s="3" t="s">
        <v>1057</v>
      </c>
      <c r="D493" s="3" t="s">
        <v>1058</v>
      </c>
      <c r="E493" s="3">
        <v>4900</v>
      </c>
      <c r="F493" s="3">
        <v>900</v>
      </c>
      <c r="G493" s="3">
        <v>4000</v>
      </c>
      <c r="H493" s="3">
        <v>20</v>
      </c>
      <c r="I493" s="3">
        <v>0</v>
      </c>
      <c r="J493" s="3">
        <v>4</v>
      </c>
      <c r="K493" s="3">
        <v>4</v>
      </c>
      <c r="L493" s="3">
        <v>0</v>
      </c>
      <c r="M493" s="3">
        <v>0</v>
      </c>
    </row>
    <row r="494" spans="1:13">
      <c r="A494" s="43"/>
      <c r="B494" s="3"/>
      <c r="C494" s="3"/>
      <c r="D494" s="6" t="s">
        <v>1059</v>
      </c>
      <c r="E494" s="4">
        <f>SUM(E489:E493)</f>
        <v>306000</v>
      </c>
      <c r="F494" s="4">
        <f>SUM(F489:F493)</f>
        <v>42000</v>
      </c>
      <c r="G494" s="7">
        <f>SUM(G489:G493)</f>
        <v>264000</v>
      </c>
      <c r="H494" s="7"/>
      <c r="I494" s="7">
        <f>SUM(I489:I493)</f>
        <v>207000</v>
      </c>
      <c r="J494" s="3"/>
      <c r="K494" s="3"/>
      <c r="L494" s="3"/>
      <c r="M494" s="3"/>
    </row>
    <row r="495" spans="1:13">
      <c r="A495" s="43"/>
      <c r="B495" s="3" t="s">
        <v>1060</v>
      </c>
      <c r="C495" s="3" t="s">
        <v>1061</v>
      </c>
      <c r="D495" s="3" t="s">
        <v>1062</v>
      </c>
      <c r="E495" s="8">
        <v>422998</v>
      </c>
      <c r="F495" s="8">
        <v>72998</v>
      </c>
      <c r="G495" s="8">
        <v>350000</v>
      </c>
      <c r="H495" s="8">
        <v>45</v>
      </c>
      <c r="I495" s="8">
        <v>350000</v>
      </c>
      <c r="J495" s="3">
        <v>4</v>
      </c>
      <c r="K495" s="3">
        <v>4</v>
      </c>
      <c r="L495" s="3">
        <v>0</v>
      </c>
      <c r="M495" s="3">
        <v>0</v>
      </c>
    </row>
    <row r="496" spans="1:13">
      <c r="A496" s="43"/>
      <c r="B496" s="3" t="s">
        <v>1060</v>
      </c>
      <c r="C496" s="3" t="s">
        <v>1063</v>
      </c>
      <c r="D496" s="3" t="s">
        <v>1064</v>
      </c>
      <c r="E496" s="3">
        <v>59100</v>
      </c>
      <c r="F496" s="3">
        <v>9100</v>
      </c>
      <c r="G496" s="3">
        <v>50000</v>
      </c>
      <c r="H496" s="3">
        <v>30</v>
      </c>
      <c r="I496" s="3">
        <v>0</v>
      </c>
      <c r="J496" s="3">
        <v>4</v>
      </c>
      <c r="K496" s="3">
        <v>4</v>
      </c>
      <c r="L496" s="3">
        <v>0</v>
      </c>
      <c r="M496" s="3">
        <v>0</v>
      </c>
    </row>
    <row r="497" spans="1:13">
      <c r="A497" s="43"/>
      <c r="B497" s="3"/>
      <c r="C497" s="3"/>
      <c r="D497" s="6" t="s">
        <v>1065</v>
      </c>
      <c r="E497" s="4">
        <f>SUM(E495:E496)</f>
        <v>482098</v>
      </c>
      <c r="F497" s="4">
        <f>SUM(F495:F496)</f>
        <v>82098</v>
      </c>
      <c r="G497" s="7">
        <f>SUM(G495:G496)</f>
        <v>400000</v>
      </c>
      <c r="H497" s="7"/>
      <c r="I497" s="7">
        <f>SUM(I495:I496)</f>
        <v>350000</v>
      </c>
      <c r="J497" s="3"/>
      <c r="K497" s="3"/>
      <c r="L497" s="3"/>
      <c r="M497" s="3"/>
    </row>
    <row r="498" spans="1:13">
      <c r="A498" s="43"/>
      <c r="B498" s="36" t="s">
        <v>1066</v>
      </c>
      <c r="C498" s="36" t="s">
        <v>130</v>
      </c>
      <c r="D498" s="36" t="s">
        <v>118</v>
      </c>
      <c r="E498" s="36">
        <v>670000</v>
      </c>
      <c r="F498" s="36">
        <v>88000</v>
      </c>
      <c r="G498" s="42">
        <v>582000</v>
      </c>
      <c r="H498" s="42">
        <v>45</v>
      </c>
      <c r="I498" s="42">
        <v>570000</v>
      </c>
      <c r="J498" s="3">
        <v>4</v>
      </c>
      <c r="K498" s="3">
        <v>4</v>
      </c>
      <c r="L498" s="3">
        <v>0</v>
      </c>
      <c r="M498" s="3">
        <v>0</v>
      </c>
    </row>
    <row r="499" spans="1:13">
      <c r="A499" s="43"/>
      <c r="B499" s="3" t="s">
        <v>1066</v>
      </c>
      <c r="C499" s="3" t="s">
        <v>1067</v>
      </c>
      <c r="D499" s="3" t="s">
        <v>1068</v>
      </c>
      <c r="E499" s="3">
        <v>81000</v>
      </c>
      <c r="F499" s="3">
        <v>17000</v>
      </c>
      <c r="G499" s="3">
        <v>64000</v>
      </c>
      <c r="H499" s="3">
        <v>45</v>
      </c>
      <c r="I499" s="3">
        <v>32000</v>
      </c>
      <c r="J499" s="3">
        <v>4</v>
      </c>
      <c r="K499" s="3">
        <v>4</v>
      </c>
      <c r="L499" s="3">
        <v>0</v>
      </c>
      <c r="M499" s="3">
        <v>0</v>
      </c>
    </row>
    <row r="500" spans="1:13">
      <c r="A500" s="43"/>
      <c r="B500" s="3" t="s">
        <v>1066</v>
      </c>
      <c r="C500" s="3" t="s">
        <v>1069</v>
      </c>
      <c r="D500" s="3" t="s">
        <v>1070</v>
      </c>
      <c r="E500" s="3">
        <v>78200</v>
      </c>
      <c r="F500" s="3">
        <v>8200</v>
      </c>
      <c r="G500" s="3">
        <v>70000</v>
      </c>
      <c r="H500" s="3">
        <v>35</v>
      </c>
      <c r="I500" s="3">
        <v>0</v>
      </c>
      <c r="J500" s="3">
        <v>4</v>
      </c>
      <c r="K500" s="3">
        <v>4</v>
      </c>
      <c r="L500" s="3">
        <v>0</v>
      </c>
      <c r="M500" s="3">
        <v>0</v>
      </c>
    </row>
    <row r="501" spans="1:13">
      <c r="A501" s="43"/>
      <c r="B501" s="3" t="s">
        <v>1066</v>
      </c>
      <c r="C501" s="3" t="s">
        <v>1071</v>
      </c>
      <c r="D501" s="3" t="s">
        <v>1072</v>
      </c>
      <c r="E501" s="3">
        <v>111000</v>
      </c>
      <c r="F501" s="3">
        <v>12000</v>
      </c>
      <c r="G501" s="3">
        <v>99000</v>
      </c>
      <c r="H501" s="3">
        <v>40</v>
      </c>
      <c r="I501" s="3">
        <v>65000</v>
      </c>
      <c r="J501" s="3">
        <v>4</v>
      </c>
      <c r="K501" s="3">
        <v>4</v>
      </c>
      <c r="L501" s="3">
        <v>0</v>
      </c>
      <c r="M501" s="3">
        <v>0</v>
      </c>
    </row>
    <row r="502" spans="1:13">
      <c r="A502" s="43"/>
      <c r="B502" s="3"/>
      <c r="C502" s="3"/>
      <c r="D502" s="6" t="s">
        <v>1073</v>
      </c>
      <c r="E502" s="4">
        <f>SUM(E498:E501)</f>
        <v>940200</v>
      </c>
      <c r="F502" s="4">
        <f>SUM(F498:F501)</f>
        <v>125200</v>
      </c>
      <c r="G502" s="7">
        <f>SUM(G498:G501)</f>
        <v>815000</v>
      </c>
      <c r="H502" s="7"/>
      <c r="I502" s="7">
        <f>SUM(I498:I501)</f>
        <v>667000</v>
      </c>
      <c r="J502" s="3"/>
      <c r="K502" s="3"/>
      <c r="L502" s="3"/>
      <c r="M502" s="3"/>
    </row>
    <row r="503" spans="1:13">
      <c r="A503" s="43"/>
      <c r="B503" s="3" t="s">
        <v>1074</v>
      </c>
      <c r="C503" s="3" t="s">
        <v>1075</v>
      </c>
      <c r="D503" s="3" t="s">
        <v>1076</v>
      </c>
      <c r="E503" s="3">
        <v>159100</v>
      </c>
      <c r="F503" s="3">
        <v>16500</v>
      </c>
      <c r="G503" s="3">
        <v>142600</v>
      </c>
      <c r="H503" s="3">
        <v>0</v>
      </c>
      <c r="I503" s="3">
        <v>0</v>
      </c>
      <c r="J503" s="3">
        <v>4</v>
      </c>
      <c r="K503" s="3">
        <v>4</v>
      </c>
      <c r="L503" s="3">
        <v>0</v>
      </c>
      <c r="M503" s="3">
        <v>0</v>
      </c>
    </row>
    <row r="504" spans="1:13">
      <c r="A504" s="43"/>
      <c r="B504" s="3"/>
      <c r="C504" s="3"/>
      <c r="D504" s="6" t="s">
        <v>1077</v>
      </c>
      <c r="E504" s="4">
        <f>SUM(E503)</f>
        <v>159100</v>
      </c>
      <c r="F504" s="4">
        <f>SUM(F503)</f>
        <v>16500</v>
      </c>
      <c r="G504" s="7">
        <f>SUM(G503)</f>
        <v>142600</v>
      </c>
      <c r="H504" s="7"/>
      <c r="I504" s="7">
        <f>SUM(I503)</f>
        <v>0</v>
      </c>
      <c r="J504" s="3"/>
      <c r="K504" s="3"/>
      <c r="L504" s="3"/>
      <c r="M504" s="3"/>
    </row>
    <row r="505" spans="1:13">
      <c r="A505" s="43"/>
      <c r="B505" s="3" t="s">
        <v>1078</v>
      </c>
      <c r="C505" s="3" t="s">
        <v>1079</v>
      </c>
      <c r="D505" s="3" t="s">
        <v>1080</v>
      </c>
      <c r="E505" s="3">
        <v>406400</v>
      </c>
      <c r="F505" s="3">
        <v>40640</v>
      </c>
      <c r="G505" s="3">
        <v>365760</v>
      </c>
      <c r="H505" s="3">
        <v>45</v>
      </c>
      <c r="I505" s="3">
        <v>345000</v>
      </c>
      <c r="J505" s="3">
        <v>4</v>
      </c>
      <c r="K505" s="3">
        <v>4</v>
      </c>
      <c r="L505" s="3">
        <v>0</v>
      </c>
      <c r="M505" s="3">
        <v>0</v>
      </c>
    </row>
    <row r="506" spans="1:13">
      <c r="A506" s="43"/>
      <c r="B506" s="3" t="s">
        <v>1078</v>
      </c>
      <c r="C506" s="3" t="s">
        <v>1081</v>
      </c>
      <c r="D506" s="3" t="s">
        <v>1082</v>
      </c>
      <c r="E506" s="3">
        <v>44000</v>
      </c>
      <c r="F506" s="3">
        <v>5000</v>
      </c>
      <c r="G506" s="3">
        <v>39000</v>
      </c>
      <c r="H506" s="3">
        <v>45</v>
      </c>
      <c r="I506" s="3">
        <v>39000</v>
      </c>
      <c r="J506" s="3">
        <v>4</v>
      </c>
      <c r="K506" s="3">
        <v>4</v>
      </c>
      <c r="L506" s="3">
        <v>0</v>
      </c>
      <c r="M506" s="3">
        <v>0</v>
      </c>
    </row>
    <row r="507" spans="1:13">
      <c r="A507" s="43"/>
      <c r="B507" s="3"/>
      <c r="C507" s="3"/>
      <c r="D507" s="6" t="s">
        <v>1083</v>
      </c>
      <c r="E507" s="4">
        <f>SUM(E505:E506)</f>
        <v>450400</v>
      </c>
      <c r="F507" s="4">
        <f>SUM(F505:F506)</f>
        <v>45640</v>
      </c>
      <c r="G507" s="7">
        <f>SUM(G505:G506)</f>
        <v>404760</v>
      </c>
      <c r="H507" s="7"/>
      <c r="I507" s="7">
        <f>SUM(I505:I506)</f>
        <v>384000</v>
      </c>
      <c r="J507" s="3"/>
      <c r="K507" s="3"/>
      <c r="L507" s="3"/>
      <c r="M507" s="3"/>
    </row>
    <row r="508" spans="1:13">
      <c r="A508" s="43"/>
      <c r="B508" s="3" t="s">
        <v>1084</v>
      </c>
      <c r="C508" s="3" t="s">
        <v>1085</v>
      </c>
      <c r="D508" s="3" t="s">
        <v>1086</v>
      </c>
      <c r="E508" s="3">
        <v>152000</v>
      </c>
      <c r="F508" s="3">
        <v>19000</v>
      </c>
      <c r="G508" s="3">
        <v>133000</v>
      </c>
      <c r="H508" s="3">
        <v>50</v>
      </c>
      <c r="I508" s="3">
        <v>102000</v>
      </c>
      <c r="J508" s="3">
        <v>4</v>
      </c>
      <c r="K508" s="3">
        <v>4</v>
      </c>
      <c r="L508" s="3">
        <v>0</v>
      </c>
      <c r="M508" s="3">
        <v>0</v>
      </c>
    </row>
    <row r="509" spans="1:13">
      <c r="A509" s="43"/>
      <c r="B509" s="3" t="s">
        <v>1084</v>
      </c>
      <c r="C509" s="3" t="s">
        <v>1087</v>
      </c>
      <c r="D509" s="3" t="s">
        <v>1088</v>
      </c>
      <c r="E509" s="3">
        <v>83000</v>
      </c>
      <c r="F509" s="3">
        <v>9000</v>
      </c>
      <c r="G509" s="3">
        <v>74000</v>
      </c>
      <c r="H509" s="3">
        <v>30</v>
      </c>
      <c r="I509" s="3">
        <v>0</v>
      </c>
      <c r="J509" s="3">
        <v>4</v>
      </c>
      <c r="K509" s="3">
        <v>4</v>
      </c>
      <c r="L509" s="3">
        <v>0</v>
      </c>
      <c r="M509" s="3">
        <v>0</v>
      </c>
    </row>
    <row r="510" spans="1:13">
      <c r="A510" s="43"/>
      <c r="B510" s="3"/>
      <c r="C510" s="3"/>
      <c r="D510" s="6" t="s">
        <v>1089</v>
      </c>
      <c r="E510" s="4">
        <f>SUM(E508:E509)</f>
        <v>235000</v>
      </c>
      <c r="F510" s="4">
        <f>SUM(F508:F509)</f>
        <v>28000</v>
      </c>
      <c r="G510" s="7">
        <f>SUM(G508:G509)</f>
        <v>207000</v>
      </c>
      <c r="H510" s="7"/>
      <c r="I510" s="7">
        <f>SUM(I508:I509)</f>
        <v>102000</v>
      </c>
      <c r="J510" s="3"/>
      <c r="K510" s="3"/>
      <c r="L510" s="3"/>
      <c r="M510" s="3"/>
    </row>
    <row r="511" spans="1:13">
      <c r="A511" s="43"/>
      <c r="B511" s="3" t="s">
        <v>1090</v>
      </c>
      <c r="C511" s="3" t="s">
        <v>1091</v>
      </c>
      <c r="D511" s="3" t="s">
        <v>1092</v>
      </c>
      <c r="E511" s="3">
        <v>471000</v>
      </c>
      <c r="F511" s="3">
        <v>50000</v>
      </c>
      <c r="G511" s="3">
        <v>421000</v>
      </c>
      <c r="H511" s="3">
        <v>50</v>
      </c>
      <c r="I511" s="3">
        <v>420000</v>
      </c>
      <c r="J511" s="3">
        <v>4</v>
      </c>
      <c r="K511" s="3">
        <v>4</v>
      </c>
      <c r="L511" s="3">
        <v>0</v>
      </c>
      <c r="M511" s="3">
        <v>0</v>
      </c>
    </row>
    <row r="512" spans="1:13">
      <c r="A512" s="43"/>
      <c r="B512" s="3" t="s">
        <v>1090</v>
      </c>
      <c r="C512" s="3" t="s">
        <v>1093</v>
      </c>
      <c r="D512" s="3" t="s">
        <v>1094</v>
      </c>
      <c r="E512" s="3">
        <v>196000</v>
      </c>
      <c r="F512" s="3">
        <v>25000</v>
      </c>
      <c r="G512" s="3">
        <v>171000</v>
      </c>
      <c r="H512" s="3">
        <v>35</v>
      </c>
      <c r="I512" s="3">
        <v>0</v>
      </c>
      <c r="J512" s="3">
        <v>4</v>
      </c>
      <c r="K512" s="3">
        <v>4</v>
      </c>
      <c r="L512" s="3">
        <v>0</v>
      </c>
      <c r="M512" s="3">
        <v>0</v>
      </c>
    </row>
    <row r="513" spans="1:13">
      <c r="A513" s="43"/>
      <c r="B513" s="3" t="s">
        <v>1090</v>
      </c>
      <c r="C513" s="3" t="s">
        <v>1095</v>
      </c>
      <c r="D513" s="3" t="s">
        <v>1096</v>
      </c>
      <c r="E513" s="3">
        <v>12000</v>
      </c>
      <c r="F513" s="3">
        <v>2000</v>
      </c>
      <c r="G513" s="3">
        <v>10000</v>
      </c>
      <c r="H513" s="3">
        <v>45</v>
      </c>
      <c r="I513" s="3">
        <v>9000</v>
      </c>
      <c r="J513" s="3">
        <v>4</v>
      </c>
      <c r="K513" s="3">
        <v>4</v>
      </c>
      <c r="L513" s="3">
        <v>0</v>
      </c>
      <c r="M513" s="3">
        <v>0</v>
      </c>
    </row>
    <row r="514" spans="1:13">
      <c r="A514" s="43"/>
      <c r="B514" s="3" t="s">
        <v>1090</v>
      </c>
      <c r="C514" s="3" t="s">
        <v>1097</v>
      </c>
      <c r="D514" s="3" t="s">
        <v>1098</v>
      </c>
      <c r="E514" s="3">
        <v>56700</v>
      </c>
      <c r="F514" s="3">
        <v>7700</v>
      </c>
      <c r="G514" s="3">
        <v>49000</v>
      </c>
      <c r="H514" s="3">
        <v>35</v>
      </c>
      <c r="I514" s="3">
        <v>0</v>
      </c>
      <c r="J514" s="3">
        <v>4</v>
      </c>
      <c r="K514" s="3">
        <v>4</v>
      </c>
      <c r="L514" s="3">
        <v>0</v>
      </c>
      <c r="M514" s="3">
        <v>0</v>
      </c>
    </row>
    <row r="515" spans="1:13">
      <c r="A515" s="43"/>
      <c r="B515" s="3" t="s">
        <v>1090</v>
      </c>
      <c r="C515" s="3" t="s">
        <v>1099</v>
      </c>
      <c r="D515" s="3" t="s">
        <v>1100</v>
      </c>
      <c r="E515" s="3">
        <v>26000</v>
      </c>
      <c r="F515" s="3">
        <v>3000</v>
      </c>
      <c r="G515" s="3">
        <v>23000</v>
      </c>
      <c r="H515" s="3">
        <v>35</v>
      </c>
      <c r="I515" s="3">
        <v>0</v>
      </c>
      <c r="J515" s="3">
        <v>4</v>
      </c>
      <c r="K515" s="3">
        <v>4</v>
      </c>
      <c r="L515" s="3">
        <v>0</v>
      </c>
      <c r="M515" s="3">
        <v>0</v>
      </c>
    </row>
    <row r="516" spans="1:13">
      <c r="A516" s="43"/>
      <c r="B516" s="3"/>
      <c r="C516" s="3"/>
      <c r="D516" s="6" t="s">
        <v>1101</v>
      </c>
      <c r="E516" s="4">
        <f>SUM(E511:E515)</f>
        <v>761700</v>
      </c>
      <c r="F516" s="4">
        <f>SUM(F511:F515)</f>
        <v>87700</v>
      </c>
      <c r="G516" s="7">
        <f>SUM(G511:G515)</f>
        <v>674000</v>
      </c>
      <c r="H516" s="7"/>
      <c r="I516" s="7">
        <f>SUM(I511:I515)</f>
        <v>429000</v>
      </c>
      <c r="J516" s="3"/>
      <c r="K516" s="3"/>
      <c r="L516" s="3"/>
      <c r="M516" s="3"/>
    </row>
    <row r="517" spans="1:13">
      <c r="A517" s="43"/>
      <c r="B517" s="3" t="s">
        <v>1102</v>
      </c>
      <c r="C517" s="3" t="s">
        <v>1103</v>
      </c>
      <c r="D517" s="3" t="s">
        <v>1104</v>
      </c>
      <c r="E517" s="3">
        <v>187400</v>
      </c>
      <c r="F517" s="3">
        <v>21400</v>
      </c>
      <c r="G517" s="3">
        <v>166000</v>
      </c>
      <c r="H517" s="3">
        <v>40</v>
      </c>
      <c r="I517" s="3">
        <v>130000</v>
      </c>
      <c r="J517" s="3">
        <v>4</v>
      </c>
      <c r="K517" s="3">
        <v>4</v>
      </c>
      <c r="L517" s="3">
        <v>0</v>
      </c>
      <c r="M517" s="3">
        <v>0</v>
      </c>
    </row>
    <row r="518" spans="1:13">
      <c r="A518" s="43"/>
      <c r="B518" s="3" t="s">
        <v>1102</v>
      </c>
      <c r="C518" s="3" t="s">
        <v>1105</v>
      </c>
      <c r="D518" s="3" t="s">
        <v>1106</v>
      </c>
      <c r="E518" s="3">
        <v>100000</v>
      </c>
      <c r="F518" s="3">
        <v>10000</v>
      </c>
      <c r="G518" s="3">
        <v>90000</v>
      </c>
      <c r="H518" s="3">
        <v>40</v>
      </c>
      <c r="I518" s="3">
        <v>72000</v>
      </c>
      <c r="J518" s="3">
        <v>4</v>
      </c>
      <c r="K518" s="3">
        <v>4</v>
      </c>
      <c r="L518" s="3">
        <v>0</v>
      </c>
      <c r="M518" s="3">
        <v>0</v>
      </c>
    </row>
    <row r="519" spans="1:13">
      <c r="A519" s="43"/>
      <c r="B519" s="3"/>
      <c r="C519" s="3"/>
      <c r="D519" s="6" t="s">
        <v>1107</v>
      </c>
      <c r="E519" s="4">
        <f>SUM(E517:E518)</f>
        <v>287400</v>
      </c>
      <c r="F519" s="4">
        <f>SUM(F517:F518)</f>
        <v>31400</v>
      </c>
      <c r="G519" s="7">
        <f>SUM(G517:G518)</f>
        <v>256000</v>
      </c>
      <c r="H519" s="7"/>
      <c r="I519" s="7">
        <f>SUM(I517:I518)</f>
        <v>202000</v>
      </c>
      <c r="J519" s="3"/>
      <c r="K519" s="3"/>
      <c r="L519" s="3"/>
      <c r="M519" s="3"/>
    </row>
    <row r="520" spans="1:13">
      <c r="A520" s="43"/>
      <c r="B520" s="3" t="s">
        <v>1108</v>
      </c>
      <c r="C520" s="3" t="s">
        <v>1109</v>
      </c>
      <c r="D520" s="3" t="s">
        <v>1110</v>
      </c>
      <c r="E520" s="3">
        <v>106000</v>
      </c>
      <c r="F520" s="3">
        <v>11000</v>
      </c>
      <c r="G520" s="3">
        <v>95000</v>
      </c>
      <c r="H520" s="3">
        <v>0</v>
      </c>
      <c r="I520" s="3">
        <v>0</v>
      </c>
      <c r="J520" s="3">
        <v>4</v>
      </c>
      <c r="K520" s="3">
        <v>4</v>
      </c>
      <c r="L520" s="3">
        <v>0</v>
      </c>
      <c r="M520" s="3">
        <v>0</v>
      </c>
    </row>
    <row r="521" spans="1:13">
      <c r="A521" s="43"/>
      <c r="B521" s="3" t="s">
        <v>1108</v>
      </c>
      <c r="C521" s="3" t="s">
        <v>1111</v>
      </c>
      <c r="D521" s="3" t="s">
        <v>1112</v>
      </c>
      <c r="E521" s="3">
        <v>75000</v>
      </c>
      <c r="F521" s="3">
        <v>7500</v>
      </c>
      <c r="G521" s="3">
        <v>67500</v>
      </c>
      <c r="H521" s="3">
        <v>30</v>
      </c>
      <c r="I521" s="3">
        <v>0</v>
      </c>
      <c r="J521" s="3">
        <v>4</v>
      </c>
      <c r="K521" s="3">
        <v>4</v>
      </c>
      <c r="L521" s="3">
        <v>0</v>
      </c>
      <c r="M521" s="3">
        <v>0</v>
      </c>
    </row>
    <row r="522" spans="1:13">
      <c r="A522" s="43"/>
      <c r="B522" s="3" t="s">
        <v>1108</v>
      </c>
      <c r="C522" s="3" t="s">
        <v>1113</v>
      </c>
      <c r="D522" s="3" t="s">
        <v>1114</v>
      </c>
      <c r="E522" s="3">
        <v>76000</v>
      </c>
      <c r="F522" s="3">
        <v>7600</v>
      </c>
      <c r="G522" s="3">
        <v>68400</v>
      </c>
      <c r="H522" s="3">
        <v>35</v>
      </c>
      <c r="I522" s="3">
        <v>0</v>
      </c>
      <c r="J522" s="3">
        <v>4</v>
      </c>
      <c r="K522" s="3">
        <v>4</v>
      </c>
      <c r="L522" s="3">
        <v>0</v>
      </c>
      <c r="M522" s="3">
        <v>0</v>
      </c>
    </row>
    <row r="523" spans="1:13">
      <c r="A523" s="43"/>
      <c r="B523" s="3" t="s">
        <v>1108</v>
      </c>
      <c r="C523" s="3" t="s">
        <v>1115</v>
      </c>
      <c r="D523" s="3" t="s">
        <v>1116</v>
      </c>
      <c r="E523" s="3">
        <v>403200</v>
      </c>
      <c r="F523" s="3">
        <v>40320</v>
      </c>
      <c r="G523" s="3">
        <v>362880</v>
      </c>
      <c r="H523" s="3">
        <v>0</v>
      </c>
      <c r="I523" s="3">
        <v>0</v>
      </c>
      <c r="J523" s="3">
        <v>4</v>
      </c>
      <c r="K523" s="3">
        <v>4</v>
      </c>
      <c r="L523" s="3">
        <v>0</v>
      </c>
      <c r="M523" s="3">
        <v>0</v>
      </c>
    </row>
    <row r="524" spans="1:13">
      <c r="A524" s="43"/>
      <c r="B524" s="3" t="s">
        <v>1108</v>
      </c>
      <c r="C524" s="3" t="s">
        <v>1117</v>
      </c>
      <c r="D524" s="3" t="s">
        <v>1118</v>
      </c>
      <c r="E524" s="3">
        <v>45000</v>
      </c>
      <c r="F524" s="3">
        <v>4500</v>
      </c>
      <c r="G524" s="3">
        <v>40500</v>
      </c>
      <c r="H524" s="3">
        <v>0</v>
      </c>
      <c r="I524" s="3">
        <v>0</v>
      </c>
      <c r="J524" s="3">
        <v>4</v>
      </c>
      <c r="K524" s="3">
        <v>4</v>
      </c>
      <c r="L524" s="3">
        <v>0</v>
      </c>
      <c r="M524" s="3">
        <v>0</v>
      </c>
    </row>
    <row r="525" spans="1:13">
      <c r="A525" s="43"/>
      <c r="B525" s="3" t="s">
        <v>1108</v>
      </c>
      <c r="C525" s="3" t="s">
        <v>1119</v>
      </c>
      <c r="D525" s="3" t="s">
        <v>1120</v>
      </c>
      <c r="E525" s="3">
        <v>130000</v>
      </c>
      <c r="F525" s="3">
        <v>13000</v>
      </c>
      <c r="G525" s="3">
        <v>117000</v>
      </c>
      <c r="H525" s="3">
        <v>25</v>
      </c>
      <c r="I525" s="3">
        <v>0</v>
      </c>
      <c r="J525" s="3">
        <v>4</v>
      </c>
      <c r="K525" s="3">
        <v>4</v>
      </c>
      <c r="L525" s="3">
        <v>0</v>
      </c>
      <c r="M525" s="3">
        <v>0</v>
      </c>
    </row>
    <row r="526" spans="1:13">
      <c r="A526" s="43"/>
      <c r="B526" s="3" t="s">
        <v>1108</v>
      </c>
      <c r="C526" s="3" t="s">
        <v>1121</v>
      </c>
      <c r="D526" s="3" t="s">
        <v>1122</v>
      </c>
      <c r="E526" s="3">
        <v>45000</v>
      </c>
      <c r="F526" s="3">
        <v>4500</v>
      </c>
      <c r="G526" s="3">
        <v>40500</v>
      </c>
      <c r="H526" s="3">
        <v>25</v>
      </c>
      <c r="I526" s="3">
        <v>0</v>
      </c>
      <c r="J526" s="3">
        <v>4</v>
      </c>
      <c r="K526" s="3">
        <v>4</v>
      </c>
      <c r="L526" s="3">
        <v>0</v>
      </c>
      <c r="M526" s="3">
        <v>0</v>
      </c>
    </row>
    <row r="527" spans="1:13">
      <c r="A527" s="43"/>
      <c r="B527" s="3" t="s">
        <v>1108</v>
      </c>
      <c r="C527" s="3" t="s">
        <v>1123</v>
      </c>
      <c r="D527" s="3" t="s">
        <v>1124</v>
      </c>
      <c r="E527" s="3">
        <v>251583</v>
      </c>
      <c r="F527" s="3">
        <v>25158</v>
      </c>
      <c r="G527" s="3">
        <v>226425</v>
      </c>
      <c r="H527" s="3">
        <v>0</v>
      </c>
      <c r="I527" s="3">
        <v>0</v>
      </c>
      <c r="J527" s="3">
        <v>4</v>
      </c>
      <c r="K527" s="3">
        <v>4</v>
      </c>
      <c r="L527" s="3">
        <v>0</v>
      </c>
      <c r="M527" s="3">
        <v>0</v>
      </c>
    </row>
    <row r="528" spans="1:13">
      <c r="A528" s="43"/>
      <c r="B528" s="3"/>
      <c r="C528" s="3"/>
      <c r="D528" s="6" t="s">
        <v>1125</v>
      </c>
      <c r="E528" s="4">
        <f>SUM(E520:E527)</f>
        <v>1131783</v>
      </c>
      <c r="F528" s="4">
        <f>SUM(F520:F527)</f>
        <v>113578</v>
      </c>
      <c r="G528" s="7">
        <f>SUM(G520:G527)</f>
        <v>1018205</v>
      </c>
      <c r="H528" s="7"/>
      <c r="I528" s="7">
        <f>SUM(I520:I527)</f>
        <v>0</v>
      </c>
      <c r="J528" s="3"/>
      <c r="K528" s="3"/>
      <c r="L528" s="3"/>
      <c r="M528" s="3"/>
    </row>
    <row r="529" spans="1:13">
      <c r="A529" s="43"/>
      <c r="B529" s="3" t="s">
        <v>1126</v>
      </c>
      <c r="C529" s="3" t="s">
        <v>1127</v>
      </c>
      <c r="D529" s="3" t="s">
        <v>1128</v>
      </c>
      <c r="E529" s="3">
        <v>626800</v>
      </c>
      <c r="F529" s="3">
        <v>69260</v>
      </c>
      <c r="G529" s="3">
        <v>557540</v>
      </c>
      <c r="H529" s="3">
        <v>50</v>
      </c>
      <c r="I529" s="3">
        <v>556000</v>
      </c>
      <c r="J529" s="3">
        <v>4</v>
      </c>
      <c r="K529" s="3">
        <v>4</v>
      </c>
      <c r="L529" s="3">
        <v>0</v>
      </c>
      <c r="M529" s="3">
        <v>0</v>
      </c>
    </row>
    <row r="530" spans="1:13">
      <c r="A530" s="43"/>
      <c r="B530" s="3" t="s">
        <v>1126</v>
      </c>
      <c r="C530" s="3" t="s">
        <v>1129</v>
      </c>
      <c r="D530" s="3" t="s">
        <v>1130</v>
      </c>
      <c r="E530" s="3">
        <v>120500</v>
      </c>
      <c r="F530" s="3">
        <v>13820</v>
      </c>
      <c r="G530" s="3">
        <v>106680</v>
      </c>
      <c r="H530" s="3">
        <v>40</v>
      </c>
      <c r="I530" s="3">
        <v>106000</v>
      </c>
      <c r="J530" s="3">
        <v>4</v>
      </c>
      <c r="K530" s="3">
        <v>4</v>
      </c>
      <c r="L530" s="3">
        <v>0</v>
      </c>
      <c r="M530" s="3">
        <v>0</v>
      </c>
    </row>
    <row r="531" spans="1:13">
      <c r="A531" s="43"/>
      <c r="B531" s="3" t="s">
        <v>1126</v>
      </c>
      <c r="C531" s="3" t="s">
        <v>1131</v>
      </c>
      <c r="D531" s="3" t="s">
        <v>1132</v>
      </c>
      <c r="E531" s="3">
        <v>153000</v>
      </c>
      <c r="F531" s="3">
        <v>17400</v>
      </c>
      <c r="G531" s="3">
        <v>135600</v>
      </c>
      <c r="H531" s="3">
        <v>40</v>
      </c>
      <c r="I531" s="3">
        <v>135000</v>
      </c>
      <c r="J531" s="3">
        <v>4</v>
      </c>
      <c r="K531" s="3">
        <v>4</v>
      </c>
      <c r="L531" s="3">
        <v>0</v>
      </c>
      <c r="M531" s="3">
        <v>0</v>
      </c>
    </row>
    <row r="532" spans="1:13">
      <c r="A532" s="43"/>
      <c r="B532" s="3" t="s">
        <v>1126</v>
      </c>
      <c r="C532" s="3" t="s">
        <v>1133</v>
      </c>
      <c r="D532" s="3" t="s">
        <v>1134</v>
      </c>
      <c r="E532" s="8">
        <v>319727</v>
      </c>
      <c r="F532" s="8">
        <v>35727</v>
      </c>
      <c r="G532" s="8">
        <v>284000</v>
      </c>
      <c r="H532" s="8">
        <v>45</v>
      </c>
      <c r="I532" s="8">
        <v>284000</v>
      </c>
      <c r="J532" s="3">
        <v>4</v>
      </c>
      <c r="K532" s="3">
        <v>4</v>
      </c>
      <c r="L532" s="3">
        <v>0</v>
      </c>
      <c r="M532" s="3">
        <v>0</v>
      </c>
    </row>
    <row r="533" spans="1:13">
      <c r="A533" s="43"/>
      <c r="B533" s="3"/>
      <c r="C533" s="3"/>
      <c r="D533" s="6" t="s">
        <v>1135</v>
      </c>
      <c r="E533" s="4">
        <f>SUM(E529:E532)</f>
        <v>1220027</v>
      </c>
      <c r="F533" s="4">
        <f>SUM(F529:F532)</f>
        <v>136207</v>
      </c>
      <c r="G533" s="7">
        <f>SUM(G529:G532)</f>
        <v>1083820</v>
      </c>
      <c r="H533" s="7"/>
      <c r="I533" s="7">
        <f>SUM(I529:I532)</f>
        <v>1081000</v>
      </c>
      <c r="J533" s="3"/>
      <c r="K533" s="3"/>
      <c r="L533" s="3"/>
      <c r="M533" s="3"/>
    </row>
    <row r="534" spans="1:13">
      <c r="A534" s="43"/>
      <c r="B534" s="3" t="s">
        <v>1136</v>
      </c>
      <c r="C534" s="3" t="s">
        <v>1137</v>
      </c>
      <c r="D534" s="3" t="s">
        <v>1138</v>
      </c>
      <c r="E534" s="3">
        <v>132000</v>
      </c>
      <c r="F534" s="3">
        <v>20000</v>
      </c>
      <c r="G534" s="3">
        <v>112000</v>
      </c>
      <c r="H534" s="3">
        <v>45</v>
      </c>
      <c r="I534" s="3">
        <v>112000</v>
      </c>
      <c r="J534" s="3">
        <v>4</v>
      </c>
      <c r="K534" s="3">
        <v>4</v>
      </c>
      <c r="L534" s="3">
        <v>0</v>
      </c>
      <c r="M534" s="3">
        <v>0</v>
      </c>
    </row>
    <row r="535" spans="1:13">
      <c r="A535" s="43"/>
      <c r="B535" s="3"/>
      <c r="C535" s="3"/>
      <c r="D535" s="6" t="s">
        <v>1139</v>
      </c>
      <c r="E535" s="4">
        <f>SUM(E534)</f>
        <v>132000</v>
      </c>
      <c r="F535" s="4">
        <f>SUM(F534)</f>
        <v>20000</v>
      </c>
      <c r="G535" s="7">
        <f>SUM(G534)</f>
        <v>112000</v>
      </c>
      <c r="H535" s="7"/>
      <c r="I535" s="7">
        <f>SUM(I534)</f>
        <v>112000</v>
      </c>
      <c r="J535" s="3"/>
      <c r="K535" s="3"/>
      <c r="L535" s="3"/>
      <c r="M535" s="3"/>
    </row>
    <row r="536" spans="1:13">
      <c r="A536" s="43"/>
      <c r="B536" s="3" t="s">
        <v>1140</v>
      </c>
      <c r="C536" s="3" t="s">
        <v>1141</v>
      </c>
      <c r="D536" s="3" t="s">
        <v>1142</v>
      </c>
      <c r="E536" s="3">
        <v>138400</v>
      </c>
      <c r="F536" s="3">
        <v>17440</v>
      </c>
      <c r="G536" s="3">
        <v>120960</v>
      </c>
      <c r="H536" s="3">
        <v>0</v>
      </c>
      <c r="I536" s="3">
        <v>0</v>
      </c>
      <c r="J536" s="3">
        <v>4</v>
      </c>
      <c r="K536" s="3">
        <v>4</v>
      </c>
      <c r="L536" s="3">
        <v>0</v>
      </c>
      <c r="M536" s="3">
        <v>0</v>
      </c>
    </row>
    <row r="537" spans="1:13">
      <c r="A537" s="43"/>
      <c r="B537" s="3" t="s">
        <v>1140</v>
      </c>
      <c r="C537" s="3" t="s">
        <v>1143</v>
      </c>
      <c r="D537" s="3" t="s">
        <v>1144</v>
      </c>
      <c r="E537" s="3">
        <v>31080</v>
      </c>
      <c r="F537" s="3">
        <v>3108</v>
      </c>
      <c r="G537" s="3">
        <v>27972</v>
      </c>
      <c r="H537" s="3">
        <v>20</v>
      </c>
      <c r="I537" s="3">
        <v>0</v>
      </c>
      <c r="J537" s="3">
        <v>4</v>
      </c>
      <c r="K537" s="3">
        <v>4</v>
      </c>
      <c r="L537" s="3">
        <v>0</v>
      </c>
      <c r="M537" s="3">
        <v>0</v>
      </c>
    </row>
    <row r="538" spans="1:13">
      <c r="A538" s="43"/>
      <c r="B538" s="3"/>
      <c r="C538" s="3"/>
      <c r="D538" s="6" t="s">
        <v>1145</v>
      </c>
      <c r="E538" s="4">
        <f>SUM(E536:E537)</f>
        <v>169480</v>
      </c>
      <c r="F538" s="4">
        <f>SUM(F536:F537)</f>
        <v>20548</v>
      </c>
      <c r="G538" s="7">
        <f>SUM(G536:G537)</f>
        <v>148932</v>
      </c>
      <c r="H538" s="7"/>
      <c r="I538" s="7">
        <f>SUM(I536:I537)</f>
        <v>0</v>
      </c>
      <c r="J538" s="3"/>
      <c r="K538" s="3"/>
      <c r="L538" s="3"/>
      <c r="M538" s="3"/>
    </row>
    <row r="539" spans="1:13">
      <c r="A539" s="43"/>
      <c r="B539" s="3" t="s">
        <v>1146</v>
      </c>
      <c r="C539" s="3" t="s">
        <v>1147</v>
      </c>
      <c r="D539" s="3" t="s">
        <v>1148</v>
      </c>
      <c r="E539" s="3">
        <v>183900</v>
      </c>
      <c r="F539" s="3">
        <v>19500</v>
      </c>
      <c r="G539" s="3">
        <v>164400</v>
      </c>
      <c r="H539" s="3">
        <v>50</v>
      </c>
      <c r="I539" s="3">
        <v>148000</v>
      </c>
      <c r="J539" s="3">
        <v>4</v>
      </c>
      <c r="K539" s="3">
        <v>4</v>
      </c>
      <c r="L539" s="3">
        <v>0</v>
      </c>
      <c r="M539" s="3">
        <v>0</v>
      </c>
    </row>
    <row r="540" spans="1:13">
      <c r="A540" s="43"/>
      <c r="B540" s="3"/>
      <c r="C540" s="3"/>
      <c r="D540" s="6" t="s">
        <v>1149</v>
      </c>
      <c r="E540" s="4">
        <f>SUM(E539)</f>
        <v>183900</v>
      </c>
      <c r="F540" s="4">
        <f>SUM(F539)</f>
        <v>19500</v>
      </c>
      <c r="G540" s="7">
        <f>SUM(G539)</f>
        <v>164400</v>
      </c>
      <c r="H540" s="7"/>
      <c r="I540" s="7">
        <f>SUM(I539)</f>
        <v>148000</v>
      </c>
      <c r="J540" s="3"/>
      <c r="K540" s="3"/>
      <c r="L540" s="3"/>
      <c r="M540" s="3"/>
    </row>
    <row r="541" spans="1:13">
      <c r="A541" s="43"/>
      <c r="B541" s="3" t="s">
        <v>1150</v>
      </c>
      <c r="C541" s="3" t="s">
        <v>1151</v>
      </c>
      <c r="D541" s="3" t="s">
        <v>1152</v>
      </c>
      <c r="E541" s="3">
        <v>231600</v>
      </c>
      <c r="F541" s="3">
        <v>23600</v>
      </c>
      <c r="G541" s="3">
        <v>208000</v>
      </c>
      <c r="H541" s="3">
        <v>50</v>
      </c>
      <c r="I541" s="3">
        <v>208000</v>
      </c>
      <c r="J541" s="3">
        <v>4</v>
      </c>
      <c r="K541" s="3">
        <v>4</v>
      </c>
      <c r="L541" s="3">
        <v>0</v>
      </c>
      <c r="M541" s="3">
        <v>0</v>
      </c>
    </row>
    <row r="542" spans="1:13">
      <c r="A542" s="43"/>
      <c r="B542" s="3"/>
      <c r="C542" s="3"/>
      <c r="D542" s="6" t="s">
        <v>1153</v>
      </c>
      <c r="E542" s="4">
        <f>SUM(E541)</f>
        <v>231600</v>
      </c>
      <c r="F542" s="4">
        <f>SUM(F541)</f>
        <v>23600</v>
      </c>
      <c r="G542" s="7">
        <f>SUM(G541)</f>
        <v>208000</v>
      </c>
      <c r="H542" s="7"/>
      <c r="I542" s="7">
        <f>SUM(I541)</f>
        <v>208000</v>
      </c>
      <c r="J542" s="3"/>
      <c r="K542" s="3"/>
      <c r="L542" s="3"/>
      <c r="M542" s="3"/>
    </row>
    <row r="543" spans="1:13">
      <c r="A543" s="43"/>
      <c r="B543" s="3" t="s">
        <v>1154</v>
      </c>
      <c r="C543" s="3" t="s">
        <v>1155</v>
      </c>
      <c r="D543" s="3" t="s">
        <v>1156</v>
      </c>
      <c r="E543" s="3">
        <v>1058000</v>
      </c>
      <c r="F543" s="3">
        <v>133600</v>
      </c>
      <c r="G543" s="3">
        <v>924400</v>
      </c>
      <c r="H543" s="3">
        <v>45</v>
      </c>
      <c r="I543" s="3">
        <v>896000</v>
      </c>
      <c r="J543" s="3">
        <v>4</v>
      </c>
      <c r="K543" s="3">
        <v>4</v>
      </c>
      <c r="L543" s="3">
        <v>0</v>
      </c>
      <c r="M543" s="3">
        <v>0</v>
      </c>
    </row>
    <row r="544" spans="1:13">
      <c r="A544" s="43"/>
      <c r="B544" s="3" t="s">
        <v>1154</v>
      </c>
      <c r="C544" s="3" t="s">
        <v>1157</v>
      </c>
      <c r="D544" s="3" t="s">
        <v>1158</v>
      </c>
      <c r="E544" s="3">
        <v>112000</v>
      </c>
      <c r="F544" s="3">
        <v>12000</v>
      </c>
      <c r="G544" s="3">
        <v>100000</v>
      </c>
      <c r="H544" s="3">
        <v>45</v>
      </c>
      <c r="I544" s="3">
        <v>76000</v>
      </c>
      <c r="J544" s="3">
        <v>4</v>
      </c>
      <c r="K544" s="3">
        <v>4</v>
      </c>
      <c r="L544" s="3">
        <v>0</v>
      </c>
      <c r="M544" s="3">
        <v>0</v>
      </c>
    </row>
    <row r="545" spans="1:13">
      <c r="A545" s="43"/>
      <c r="B545" s="3" t="s">
        <v>1154</v>
      </c>
      <c r="C545" s="3" t="s">
        <v>1159</v>
      </c>
      <c r="D545" s="3" t="s">
        <v>1160</v>
      </c>
      <c r="E545" s="3">
        <v>70000</v>
      </c>
      <c r="F545" s="3">
        <v>10000</v>
      </c>
      <c r="G545" s="3">
        <v>60000</v>
      </c>
      <c r="H545" s="3">
        <v>30</v>
      </c>
      <c r="I545" s="3">
        <v>0</v>
      </c>
      <c r="J545" s="3">
        <v>4</v>
      </c>
      <c r="K545" s="3">
        <v>4</v>
      </c>
      <c r="L545" s="3">
        <v>0</v>
      </c>
      <c r="M545" s="3">
        <v>0</v>
      </c>
    </row>
    <row r="546" spans="1:13">
      <c r="A546" s="43"/>
      <c r="B546" s="3"/>
      <c r="C546" s="3"/>
      <c r="D546" s="6" t="s">
        <v>1161</v>
      </c>
      <c r="E546" s="4">
        <f>SUM(E543:E545)</f>
        <v>1240000</v>
      </c>
      <c r="F546" s="4">
        <f>SUM(F543:F545)</f>
        <v>155600</v>
      </c>
      <c r="G546" s="7">
        <f>SUM(G543:G545)</f>
        <v>1084400</v>
      </c>
      <c r="H546" s="7"/>
      <c r="I546" s="7">
        <f>SUM(I543:I545)</f>
        <v>972000</v>
      </c>
      <c r="J546" s="3"/>
      <c r="K546" s="3"/>
      <c r="L546" s="3"/>
      <c r="M546" s="3"/>
    </row>
    <row r="547" spans="1:13">
      <c r="A547" s="43"/>
      <c r="B547" s="3" t="s">
        <v>1162</v>
      </c>
      <c r="C547" s="3" t="s">
        <v>1163</v>
      </c>
      <c r="D547" s="3" t="s">
        <v>1164</v>
      </c>
      <c r="E547" s="8">
        <v>850000</v>
      </c>
      <c r="F547" s="8">
        <v>550000</v>
      </c>
      <c r="G547" s="8">
        <v>300000</v>
      </c>
      <c r="H547" s="8">
        <v>35</v>
      </c>
      <c r="I547" s="8">
        <v>0</v>
      </c>
      <c r="J547" s="3">
        <v>4</v>
      </c>
      <c r="K547" s="3">
        <v>4</v>
      </c>
      <c r="L547" s="3">
        <v>0</v>
      </c>
      <c r="M547" s="3">
        <v>0</v>
      </c>
    </row>
    <row r="548" spans="1:13">
      <c r="A548" s="43"/>
      <c r="B548" s="3" t="s">
        <v>1162</v>
      </c>
      <c r="C548" s="3" t="s">
        <v>1165</v>
      </c>
      <c r="D548" s="3" t="s">
        <v>1166</v>
      </c>
      <c r="E548" s="8">
        <v>220000</v>
      </c>
      <c r="F548" s="8">
        <v>25000</v>
      </c>
      <c r="G548" s="8">
        <v>195000</v>
      </c>
      <c r="H548" s="8">
        <v>40</v>
      </c>
      <c r="I548" s="8">
        <v>195000</v>
      </c>
      <c r="J548" s="3">
        <v>4</v>
      </c>
      <c r="K548" s="3">
        <v>4</v>
      </c>
      <c r="L548" s="3">
        <v>0</v>
      </c>
      <c r="M548" s="3">
        <v>0</v>
      </c>
    </row>
    <row r="549" spans="1:13">
      <c r="A549" s="43"/>
      <c r="B549" s="3" t="s">
        <v>1162</v>
      </c>
      <c r="C549" s="3" t="s">
        <v>1167</v>
      </c>
      <c r="D549" s="3" t="s">
        <v>1168</v>
      </c>
      <c r="E549" s="3">
        <v>50000</v>
      </c>
      <c r="F549" s="3">
        <v>6000</v>
      </c>
      <c r="G549" s="3">
        <v>44000</v>
      </c>
      <c r="H549" s="3">
        <v>40</v>
      </c>
      <c r="I549" s="3">
        <v>25000</v>
      </c>
      <c r="J549" s="3">
        <v>4</v>
      </c>
      <c r="K549" s="3">
        <v>4</v>
      </c>
      <c r="L549" s="3">
        <v>0</v>
      </c>
      <c r="M549" s="3">
        <v>0</v>
      </c>
    </row>
    <row r="550" spans="1:13">
      <c r="A550" s="43"/>
      <c r="B550" s="3" t="s">
        <v>1162</v>
      </c>
      <c r="C550" s="3" t="s">
        <v>1169</v>
      </c>
      <c r="D550" s="3" t="s">
        <v>1170</v>
      </c>
      <c r="E550" s="8">
        <v>209000</v>
      </c>
      <c r="F550" s="8">
        <v>21000</v>
      </c>
      <c r="G550" s="8">
        <v>188000</v>
      </c>
      <c r="H550" s="8">
        <v>0</v>
      </c>
      <c r="I550" s="8">
        <v>0</v>
      </c>
      <c r="J550" s="3">
        <v>4</v>
      </c>
      <c r="K550" s="3">
        <v>4</v>
      </c>
      <c r="L550" s="3">
        <v>0</v>
      </c>
      <c r="M550" s="3">
        <v>0</v>
      </c>
    </row>
    <row r="551" spans="1:13">
      <c r="A551" s="43"/>
      <c r="B551" s="3" t="s">
        <v>1162</v>
      </c>
      <c r="C551" s="3" t="s">
        <v>1171</v>
      </c>
      <c r="D551" s="3" t="s">
        <v>1172</v>
      </c>
      <c r="E551" s="8">
        <v>150000</v>
      </c>
      <c r="F551" s="8">
        <v>15000</v>
      </c>
      <c r="G551" s="8">
        <v>135000</v>
      </c>
      <c r="H551" s="8">
        <v>0</v>
      </c>
      <c r="I551" s="8">
        <v>0</v>
      </c>
      <c r="J551" s="3">
        <v>4</v>
      </c>
      <c r="K551" s="3">
        <v>4</v>
      </c>
      <c r="L551" s="3">
        <v>0</v>
      </c>
      <c r="M551" s="3">
        <v>0</v>
      </c>
    </row>
    <row r="552" spans="1:13">
      <c r="A552" s="43"/>
      <c r="B552" s="3"/>
      <c r="C552" s="3"/>
      <c r="D552" s="6" t="s">
        <v>1173</v>
      </c>
      <c r="E552" s="4">
        <f>SUM(E547:E551)</f>
        <v>1479000</v>
      </c>
      <c r="F552" s="4">
        <f>SUM(F547:F551)</f>
        <v>617000</v>
      </c>
      <c r="G552" s="7">
        <f>SUM(G547:G551)</f>
        <v>862000</v>
      </c>
      <c r="H552" s="7"/>
      <c r="I552" s="7">
        <f>SUM(I547:I551)</f>
        <v>220000</v>
      </c>
      <c r="J552" s="3"/>
      <c r="K552" s="3"/>
      <c r="L552" s="3"/>
      <c r="M552" s="3"/>
    </row>
    <row r="553" spans="1:13">
      <c r="A553" s="43"/>
      <c r="B553" s="3" t="s">
        <v>1174</v>
      </c>
      <c r="C553" s="3" t="s">
        <v>1175</v>
      </c>
      <c r="D553" s="3" t="s">
        <v>1176</v>
      </c>
      <c r="E553" s="3">
        <v>896400</v>
      </c>
      <c r="F553" s="3">
        <v>90000</v>
      </c>
      <c r="G553" s="3">
        <v>806400</v>
      </c>
      <c r="H553" s="3">
        <v>50</v>
      </c>
      <c r="I553" s="3">
        <v>806000</v>
      </c>
      <c r="J553" s="3">
        <v>4</v>
      </c>
      <c r="K553" s="3">
        <v>4</v>
      </c>
      <c r="L553" s="3">
        <v>0</v>
      </c>
      <c r="M553" s="3">
        <v>0</v>
      </c>
    </row>
    <row r="554" spans="1:13">
      <c r="A554" s="43"/>
      <c r="B554" s="3" t="s">
        <v>1174</v>
      </c>
      <c r="C554" s="3" t="s">
        <v>1177</v>
      </c>
      <c r="D554" s="3" t="s">
        <v>1178</v>
      </c>
      <c r="E554" s="3">
        <v>215165</v>
      </c>
      <c r="F554" s="3">
        <v>21517</v>
      </c>
      <c r="G554" s="3">
        <v>193648</v>
      </c>
      <c r="H554" s="3">
        <v>40</v>
      </c>
      <c r="I554" s="3">
        <v>80000</v>
      </c>
      <c r="J554" s="3">
        <v>4</v>
      </c>
      <c r="K554" s="3">
        <v>4</v>
      </c>
      <c r="L554" s="3">
        <v>0</v>
      </c>
      <c r="M554" s="3">
        <v>0</v>
      </c>
    </row>
    <row r="555" spans="1:13">
      <c r="A555" s="43"/>
      <c r="B555" s="3" t="s">
        <v>1174</v>
      </c>
      <c r="C555" s="3" t="s">
        <v>1179</v>
      </c>
      <c r="D555" s="3" t="s">
        <v>1180</v>
      </c>
      <c r="E555" s="3">
        <v>79250</v>
      </c>
      <c r="F555" s="3">
        <v>8250</v>
      </c>
      <c r="G555" s="3">
        <v>71000</v>
      </c>
      <c r="H555" s="3">
        <v>50</v>
      </c>
      <c r="I555" s="3">
        <v>66000</v>
      </c>
      <c r="J555" s="3">
        <v>4</v>
      </c>
      <c r="K555" s="3">
        <v>4</v>
      </c>
      <c r="L555" s="3">
        <v>0</v>
      </c>
      <c r="M555" s="3">
        <v>0</v>
      </c>
    </row>
    <row r="556" spans="1:13">
      <c r="A556" s="43"/>
      <c r="B556" s="3" t="s">
        <v>1174</v>
      </c>
      <c r="C556" s="3" t="s">
        <v>1181</v>
      </c>
      <c r="D556" s="3" t="s">
        <v>1182</v>
      </c>
      <c r="E556" s="3">
        <v>47060</v>
      </c>
      <c r="F556" s="3">
        <v>4706</v>
      </c>
      <c r="G556" s="3">
        <v>42354</v>
      </c>
      <c r="H556" s="3">
        <v>25</v>
      </c>
      <c r="I556" s="3">
        <v>0</v>
      </c>
      <c r="J556" s="3">
        <v>4</v>
      </c>
      <c r="K556" s="3">
        <v>4</v>
      </c>
      <c r="L556" s="3">
        <v>0</v>
      </c>
      <c r="M556" s="3">
        <v>0</v>
      </c>
    </row>
    <row r="557" spans="1:13">
      <c r="A557" s="43"/>
      <c r="B557" s="3"/>
      <c r="C557" s="3"/>
      <c r="D557" s="6" t="s">
        <v>1183</v>
      </c>
      <c r="E557" s="4">
        <f>SUM(E553:E556)</f>
        <v>1237875</v>
      </c>
      <c r="F557" s="4">
        <f>SUM(F553:F556)</f>
        <v>124473</v>
      </c>
      <c r="G557" s="7">
        <f>SUM(G553:G556)</f>
        <v>1113402</v>
      </c>
      <c r="H557" s="7"/>
      <c r="I557" s="7">
        <f>SUM(I553:I556)</f>
        <v>952000</v>
      </c>
      <c r="J557" s="3"/>
      <c r="K557" s="3"/>
      <c r="L557" s="3"/>
      <c r="M557" s="3"/>
    </row>
    <row r="558" spans="1:13">
      <c r="A558" s="43"/>
      <c r="B558" s="3" t="s">
        <v>1184</v>
      </c>
      <c r="C558" s="3" t="s">
        <v>1185</v>
      </c>
      <c r="D558" s="3" t="s">
        <v>0</v>
      </c>
      <c r="E558" s="3">
        <v>40000</v>
      </c>
      <c r="F558" s="3">
        <v>5000</v>
      </c>
      <c r="G558" s="3">
        <v>35000</v>
      </c>
      <c r="H558" s="3">
        <v>15</v>
      </c>
      <c r="I558" s="3">
        <v>0</v>
      </c>
      <c r="J558" s="3">
        <v>4</v>
      </c>
      <c r="K558" s="3">
        <v>4</v>
      </c>
      <c r="L558" s="3">
        <v>0</v>
      </c>
      <c r="M558" s="3">
        <v>0</v>
      </c>
    </row>
    <row r="559" spans="1:13">
      <c r="A559" s="43"/>
      <c r="B559" s="3" t="s">
        <v>1184</v>
      </c>
      <c r="C559" s="3" t="s">
        <v>1</v>
      </c>
      <c r="D559" s="3" t="s">
        <v>2</v>
      </c>
      <c r="E559" s="3">
        <v>177900</v>
      </c>
      <c r="F559" s="3">
        <v>25000</v>
      </c>
      <c r="G559" s="3">
        <v>152900</v>
      </c>
      <c r="H559" s="3">
        <v>25</v>
      </c>
      <c r="I559" s="3">
        <v>0</v>
      </c>
      <c r="J559" s="3">
        <v>4</v>
      </c>
      <c r="K559" s="3">
        <v>4</v>
      </c>
      <c r="L559" s="3">
        <v>0</v>
      </c>
      <c r="M559" s="3">
        <v>0</v>
      </c>
    </row>
    <row r="560" spans="1:13">
      <c r="A560" s="43"/>
      <c r="B560" s="3" t="s">
        <v>1184</v>
      </c>
      <c r="C560" s="3" t="s">
        <v>3</v>
      </c>
      <c r="D560" s="3" t="s">
        <v>4</v>
      </c>
      <c r="E560" s="8">
        <v>56075</v>
      </c>
      <c r="F560" s="8">
        <v>8000</v>
      </c>
      <c r="G560" s="8">
        <v>48075</v>
      </c>
      <c r="H560" s="8">
        <v>40</v>
      </c>
      <c r="I560" s="8">
        <v>48000</v>
      </c>
      <c r="J560" s="3">
        <v>4</v>
      </c>
      <c r="K560" s="3">
        <v>4</v>
      </c>
      <c r="L560" s="3">
        <v>0</v>
      </c>
      <c r="M560" s="3">
        <v>0</v>
      </c>
    </row>
    <row r="561" spans="1:13">
      <c r="A561" s="43"/>
      <c r="B561" s="3" t="s">
        <v>1184</v>
      </c>
      <c r="C561" s="3" t="s">
        <v>5</v>
      </c>
      <c r="D561" s="3" t="s">
        <v>6</v>
      </c>
      <c r="E561" s="3">
        <v>40000</v>
      </c>
      <c r="F561" s="3">
        <v>5000</v>
      </c>
      <c r="G561" s="3">
        <v>35000</v>
      </c>
      <c r="H561" s="3">
        <v>20</v>
      </c>
      <c r="I561" s="3">
        <v>0</v>
      </c>
      <c r="J561" s="3">
        <v>4</v>
      </c>
      <c r="K561" s="3">
        <v>4</v>
      </c>
      <c r="L561" s="3">
        <v>0</v>
      </c>
      <c r="M561" s="3">
        <v>0</v>
      </c>
    </row>
    <row r="562" spans="1:13">
      <c r="A562" s="43"/>
      <c r="B562" s="3"/>
      <c r="C562" s="3"/>
      <c r="D562" s="6" t="s">
        <v>7</v>
      </c>
      <c r="E562" s="4">
        <f>SUM(E558:E561)</f>
        <v>313975</v>
      </c>
      <c r="F562" s="4">
        <f>SUM(F558:F561)</f>
        <v>43000</v>
      </c>
      <c r="G562" s="7">
        <f>SUM(G558:G561)</f>
        <v>270975</v>
      </c>
      <c r="H562" s="7"/>
      <c r="I562" s="7">
        <f>SUM(I558:I561)</f>
        <v>48000</v>
      </c>
      <c r="J562" s="3"/>
      <c r="K562" s="3"/>
      <c r="L562" s="3"/>
      <c r="M562" s="3"/>
    </row>
    <row r="563" spans="1:13">
      <c r="A563" s="43"/>
      <c r="B563" s="3" t="s">
        <v>8</v>
      </c>
      <c r="C563" s="3" t="s">
        <v>9</v>
      </c>
      <c r="D563" s="3" t="s">
        <v>10</v>
      </c>
      <c r="E563" s="3">
        <v>265394</v>
      </c>
      <c r="F563" s="3">
        <v>26540</v>
      </c>
      <c r="G563" s="3">
        <v>238854</v>
      </c>
      <c r="H563" s="3">
        <v>40</v>
      </c>
      <c r="I563" s="3">
        <v>228000</v>
      </c>
      <c r="J563" s="3">
        <v>4</v>
      </c>
      <c r="K563" s="3">
        <v>4</v>
      </c>
      <c r="L563" s="3">
        <v>0</v>
      </c>
      <c r="M563" s="3">
        <v>0</v>
      </c>
    </row>
    <row r="564" spans="1:13">
      <c r="A564" s="43"/>
      <c r="B564" s="3"/>
      <c r="C564" s="3"/>
      <c r="D564" s="6" t="s">
        <v>11</v>
      </c>
      <c r="E564" s="4">
        <f>SUM(E563)</f>
        <v>265394</v>
      </c>
      <c r="F564" s="4">
        <f>SUM(F563)</f>
        <v>26540</v>
      </c>
      <c r="G564" s="7">
        <f>SUM(G563)</f>
        <v>238854</v>
      </c>
      <c r="H564" s="7"/>
      <c r="I564" s="7">
        <f>SUM(I563)</f>
        <v>228000</v>
      </c>
      <c r="J564" s="3"/>
      <c r="K564" s="3"/>
      <c r="L564" s="3"/>
      <c r="M564" s="3"/>
    </row>
    <row r="565" spans="1:13">
      <c r="A565" s="43"/>
      <c r="B565" s="3" t="s">
        <v>12</v>
      </c>
      <c r="C565" s="3" t="s">
        <v>13</v>
      </c>
      <c r="D565" s="3" t="s">
        <v>14</v>
      </c>
      <c r="E565" s="3">
        <v>265100</v>
      </c>
      <c r="F565" s="3">
        <v>30500</v>
      </c>
      <c r="G565" s="3">
        <v>234600</v>
      </c>
      <c r="H565" s="3">
        <v>30</v>
      </c>
      <c r="I565" s="3">
        <v>0</v>
      </c>
      <c r="J565" s="3">
        <v>4</v>
      </c>
      <c r="K565" s="3">
        <v>4</v>
      </c>
      <c r="L565" s="3">
        <v>0</v>
      </c>
      <c r="M565" s="3">
        <v>0</v>
      </c>
    </row>
    <row r="566" spans="1:13">
      <c r="A566" s="43"/>
      <c r="B566" s="3" t="s">
        <v>12</v>
      </c>
      <c r="C566" s="3" t="s">
        <v>15</v>
      </c>
      <c r="D566" s="3" t="s">
        <v>16</v>
      </c>
      <c r="E566" s="3">
        <v>115800</v>
      </c>
      <c r="F566" s="3">
        <v>30800</v>
      </c>
      <c r="G566" s="3">
        <v>85000</v>
      </c>
      <c r="H566" s="3">
        <v>45</v>
      </c>
      <c r="I566" s="3">
        <v>85000</v>
      </c>
      <c r="J566" s="3">
        <v>4</v>
      </c>
      <c r="K566" s="3">
        <v>4</v>
      </c>
      <c r="L566" s="3">
        <v>0</v>
      </c>
      <c r="M566" s="3">
        <v>0</v>
      </c>
    </row>
    <row r="567" spans="1:13">
      <c r="A567" s="43"/>
      <c r="B567" s="3" t="s">
        <v>12</v>
      </c>
      <c r="C567" s="3" t="s">
        <v>17</v>
      </c>
      <c r="D567" s="3" t="s">
        <v>18</v>
      </c>
      <c r="E567" s="3">
        <v>119500</v>
      </c>
      <c r="F567" s="3">
        <v>14000</v>
      </c>
      <c r="G567" s="3">
        <v>105500</v>
      </c>
      <c r="H567" s="3">
        <v>45</v>
      </c>
      <c r="I567" s="3">
        <v>105000</v>
      </c>
      <c r="J567" s="3">
        <v>4</v>
      </c>
      <c r="K567" s="3">
        <v>4</v>
      </c>
      <c r="L567" s="3">
        <v>0</v>
      </c>
      <c r="M567" s="3">
        <v>0</v>
      </c>
    </row>
    <row r="568" spans="1:13">
      <c r="A568" s="43"/>
      <c r="B568" s="3" t="s">
        <v>12</v>
      </c>
      <c r="C568" s="3" t="s">
        <v>19</v>
      </c>
      <c r="D568" s="3" t="s">
        <v>20</v>
      </c>
      <c r="E568" s="3">
        <v>33000</v>
      </c>
      <c r="F568" s="3">
        <v>9000</v>
      </c>
      <c r="G568" s="3">
        <v>24000</v>
      </c>
      <c r="H568" s="3">
        <v>40</v>
      </c>
      <c r="I568" s="3">
        <v>24000</v>
      </c>
      <c r="J568" s="3">
        <v>4</v>
      </c>
      <c r="K568" s="3">
        <v>4</v>
      </c>
      <c r="L568" s="3">
        <v>0</v>
      </c>
      <c r="M568" s="3">
        <v>0</v>
      </c>
    </row>
    <row r="569" spans="1:13">
      <c r="A569" s="43"/>
      <c r="B569" s="3"/>
      <c r="C569" s="3"/>
      <c r="D569" s="6" t="s">
        <v>21</v>
      </c>
      <c r="E569" s="4">
        <f>SUM(E565:E568)</f>
        <v>533400</v>
      </c>
      <c r="F569" s="4">
        <f>SUM(F565:F568)</f>
        <v>84300</v>
      </c>
      <c r="G569" s="7">
        <f>SUM(G565:G568)</f>
        <v>449100</v>
      </c>
      <c r="H569" s="7"/>
      <c r="I569" s="7">
        <f>SUM(I565:I568)</f>
        <v>214000</v>
      </c>
      <c r="J569" s="3"/>
      <c r="K569" s="3"/>
      <c r="L569" s="3"/>
      <c r="M569" s="3"/>
    </row>
    <row r="570" spans="1:13">
      <c r="A570" s="43"/>
      <c r="B570" s="3"/>
      <c r="C570" s="3"/>
      <c r="D570" s="9" t="s">
        <v>227</v>
      </c>
      <c r="E570" s="10">
        <f>E560+E551+E550+E548+E547+E532+E495</f>
        <v>2227800</v>
      </c>
      <c r="F570" s="10">
        <f>F560+F551+F550+F548+F547+F532+F495</f>
        <v>727725</v>
      </c>
      <c r="G570" s="11">
        <f>G560+G551+G550+G548+G547+G532+G495</f>
        <v>1500075</v>
      </c>
      <c r="H570" s="11"/>
      <c r="I570" s="11">
        <f>I560+I551+I550+I548+I547+I532+I495</f>
        <v>877000</v>
      </c>
      <c r="J570" s="3"/>
      <c r="K570" s="3"/>
      <c r="L570" s="3"/>
      <c r="M570" s="3"/>
    </row>
    <row r="571" spans="1:13">
      <c r="A571" s="43"/>
      <c r="B571" s="3"/>
      <c r="C571" s="3"/>
      <c r="D571" s="6" t="s">
        <v>228</v>
      </c>
      <c r="E571" s="14">
        <f>E572-E570</f>
        <v>13125052</v>
      </c>
      <c r="F571" s="14">
        <f>F572-F570</f>
        <v>1640717</v>
      </c>
      <c r="G571" s="15">
        <f>G572-G570</f>
        <v>11482535</v>
      </c>
      <c r="H571" s="15"/>
      <c r="I571" s="15">
        <f>I572-I570</f>
        <v>7693000</v>
      </c>
      <c r="J571" s="3"/>
      <c r="K571" s="3"/>
      <c r="L571" s="3"/>
      <c r="M571" s="3"/>
    </row>
    <row r="572" spans="1:13">
      <c r="A572" s="43"/>
      <c r="B572" s="3"/>
      <c r="C572" s="3"/>
      <c r="D572" s="6" t="s">
        <v>22</v>
      </c>
      <c r="E572" s="12">
        <f>E569+E564+E562+E557+E552+E546+E542+E540+E538+E535+E533+E528+E519+E516+E510+E507+E504+E502+E497+E494+E488+E484+E479+E475</f>
        <v>15352852</v>
      </c>
      <c r="F572" s="12">
        <f>F569+F564+F562+F557+F552+F546+F542+F540+F538+F535+F533+F528+F519+F516+F510+F507+F504+F502+F497+F494+F488+F484+F479+F475</f>
        <v>2368442</v>
      </c>
      <c r="G572" s="13">
        <f>G569+G564+G562+G557+G552+G546+G542+G540+G538+G535+G533+G528+G519+G516+G510+G507+G504+G502+G497+G494+G488+G484+G479+G475</f>
        <v>12982610</v>
      </c>
      <c r="H572" s="13"/>
      <c r="I572" s="13">
        <f>I569+I564+I562+I557+I552+I546+I542+I540+I538+I535+I533+I528+I519+I516+I510+I507+I504+I502+I497+I494+I488+I484+I479+I475</f>
        <v>8570000</v>
      </c>
      <c r="J572" s="3"/>
      <c r="K572" s="3"/>
      <c r="L572" s="3"/>
      <c r="M572" s="3"/>
    </row>
    <row r="573" spans="1:13">
      <c r="A573" s="44" t="s">
        <v>23</v>
      </c>
      <c r="B573" s="3" t="s">
        <v>24</v>
      </c>
      <c r="C573" s="38" t="s">
        <v>103</v>
      </c>
      <c r="D573" s="38" t="s">
        <v>105</v>
      </c>
      <c r="E573" s="3">
        <v>649748</v>
      </c>
      <c r="F573" s="3">
        <v>67948</v>
      </c>
      <c r="G573" s="3">
        <v>581800</v>
      </c>
      <c r="H573" s="37">
        <v>50</v>
      </c>
      <c r="I573" s="37">
        <v>495000</v>
      </c>
      <c r="J573" s="3">
        <v>5</v>
      </c>
      <c r="K573" s="3">
        <v>5</v>
      </c>
      <c r="L573" s="3">
        <v>0</v>
      </c>
      <c r="M573" s="3">
        <v>0</v>
      </c>
    </row>
    <row r="574" spans="1:13" ht="12.95" customHeight="1">
      <c r="A574" s="45"/>
      <c r="C574" s="3" t="s">
        <v>25</v>
      </c>
      <c r="D574" s="3" t="s">
        <v>26</v>
      </c>
      <c r="E574" s="3">
        <v>497500</v>
      </c>
      <c r="F574" s="3">
        <v>60000</v>
      </c>
      <c r="G574" s="3">
        <v>437500</v>
      </c>
      <c r="H574" s="3">
        <v>45</v>
      </c>
      <c r="I574" s="3">
        <v>243000</v>
      </c>
      <c r="J574" s="3">
        <v>5</v>
      </c>
      <c r="K574" s="3">
        <v>5</v>
      </c>
      <c r="L574" s="3">
        <v>0</v>
      </c>
      <c r="M574" s="3">
        <v>0</v>
      </c>
    </row>
    <row r="575" spans="1:13">
      <c r="A575" s="45"/>
      <c r="B575" s="3"/>
      <c r="C575" s="3"/>
      <c r="D575" s="19" t="s">
        <v>295</v>
      </c>
      <c r="E575" s="22">
        <f>SUM(E573:E574)</f>
        <v>1147248</v>
      </c>
      <c r="F575" s="17">
        <f>SUM(F573:F574)</f>
        <v>127948</v>
      </c>
      <c r="G575" s="18">
        <f>SUM(G573:G574)</f>
        <v>1019300</v>
      </c>
      <c r="H575" s="18"/>
      <c r="I575" s="23">
        <f>SUM(I573:I574)</f>
        <v>738000</v>
      </c>
      <c r="J575" s="3"/>
      <c r="K575" s="3"/>
      <c r="L575" s="3"/>
      <c r="M575" s="3"/>
    </row>
    <row r="576" spans="1:13" s="35" customFormat="1" ht="10.5">
      <c r="A576" s="45"/>
      <c r="B576" s="38" t="s">
        <v>104</v>
      </c>
      <c r="C576" s="38" t="s">
        <v>117</v>
      </c>
      <c r="D576" s="38" t="s">
        <v>116</v>
      </c>
      <c r="E576" s="40">
        <v>1126000</v>
      </c>
      <c r="F576" s="40">
        <v>126000</v>
      </c>
      <c r="G576" s="40">
        <v>1000000</v>
      </c>
      <c r="H576" s="38">
        <v>30</v>
      </c>
      <c r="I576" s="40">
        <v>0</v>
      </c>
      <c r="J576" s="3">
        <v>5</v>
      </c>
      <c r="K576" s="3">
        <v>5</v>
      </c>
      <c r="L576" s="3">
        <v>0</v>
      </c>
      <c r="M576" s="3">
        <v>0</v>
      </c>
    </row>
    <row r="577" spans="1:13" s="35" customFormat="1" ht="10.5">
      <c r="A577" s="45"/>
      <c r="B577" s="3"/>
      <c r="C577" s="38"/>
      <c r="D577" s="39" t="s">
        <v>106</v>
      </c>
      <c r="E577" s="41">
        <f>E576</f>
        <v>1126000</v>
      </c>
      <c r="F577" s="41">
        <f>F576</f>
        <v>126000</v>
      </c>
      <c r="G577" s="41">
        <f>G576</f>
        <v>1000000</v>
      </c>
      <c r="H577" s="41"/>
      <c r="I577" s="41">
        <f>I576</f>
        <v>0</v>
      </c>
      <c r="J577" s="3"/>
      <c r="K577" s="3"/>
      <c r="L577" s="3"/>
      <c r="M577" s="3"/>
    </row>
    <row r="578" spans="1:13">
      <c r="A578" s="45"/>
      <c r="B578" s="3" t="s">
        <v>27</v>
      </c>
      <c r="C578" s="3" t="s">
        <v>28</v>
      </c>
      <c r="D578" s="3" t="s">
        <v>29</v>
      </c>
      <c r="E578" s="8">
        <v>650909</v>
      </c>
      <c r="F578" s="8">
        <v>100000</v>
      </c>
      <c r="G578" s="8">
        <v>550909</v>
      </c>
      <c r="H578" s="8">
        <v>30</v>
      </c>
      <c r="I578" s="8">
        <v>0</v>
      </c>
      <c r="J578" s="3">
        <v>5</v>
      </c>
      <c r="K578" s="3">
        <v>5</v>
      </c>
      <c r="L578" s="3">
        <v>0</v>
      </c>
      <c r="M578" s="3">
        <v>0</v>
      </c>
    </row>
    <row r="579" spans="1:13">
      <c r="A579" s="45"/>
      <c r="B579" s="3"/>
      <c r="C579" s="3"/>
      <c r="D579" s="6" t="s">
        <v>30</v>
      </c>
      <c r="E579" s="6">
        <f>E578</f>
        <v>650909</v>
      </c>
      <c r="F579" s="6">
        <f>F578</f>
        <v>100000</v>
      </c>
      <c r="G579" s="31">
        <f>G578</f>
        <v>550909</v>
      </c>
      <c r="H579" s="31"/>
      <c r="I579" s="31">
        <f>I578</f>
        <v>0</v>
      </c>
      <c r="J579" s="3"/>
      <c r="K579" s="3"/>
      <c r="L579" s="3"/>
      <c r="M579" s="3"/>
    </row>
    <row r="580" spans="1:13">
      <c r="A580" s="45"/>
      <c r="B580" s="3" t="s">
        <v>31</v>
      </c>
      <c r="C580" s="3" t="s">
        <v>32</v>
      </c>
      <c r="D580" s="3" t="s">
        <v>33</v>
      </c>
      <c r="E580" s="3">
        <v>225000</v>
      </c>
      <c r="F580" s="3">
        <v>22500</v>
      </c>
      <c r="G580" s="3">
        <v>178000</v>
      </c>
      <c r="H580" s="3">
        <v>50</v>
      </c>
      <c r="I580" s="3">
        <v>178000</v>
      </c>
      <c r="J580" s="3">
        <v>5</v>
      </c>
      <c r="K580" s="3">
        <v>5</v>
      </c>
      <c r="L580" s="3">
        <v>0</v>
      </c>
      <c r="M580" s="3">
        <v>0</v>
      </c>
    </row>
    <row r="581" spans="1:13">
      <c r="A581" s="45"/>
      <c r="B581" s="3"/>
      <c r="C581" s="3"/>
      <c r="D581" s="6" t="s">
        <v>34</v>
      </c>
      <c r="E581" s="4">
        <f>E580</f>
        <v>225000</v>
      </c>
      <c r="F581" s="4">
        <f>F580</f>
        <v>22500</v>
      </c>
      <c r="G581" s="7">
        <f>G580</f>
        <v>178000</v>
      </c>
      <c r="H581" s="7"/>
      <c r="I581" s="7">
        <f>I580</f>
        <v>178000</v>
      </c>
      <c r="J581" s="3"/>
      <c r="K581" s="3"/>
      <c r="L581" s="3"/>
      <c r="M581" s="3"/>
    </row>
    <row r="582" spans="1:13">
      <c r="A582" s="45"/>
      <c r="B582" s="3" t="s">
        <v>35</v>
      </c>
      <c r="C582" s="3" t="s">
        <v>36</v>
      </c>
      <c r="D582" s="3" t="s">
        <v>37</v>
      </c>
      <c r="E582" s="8">
        <v>305000</v>
      </c>
      <c r="F582" s="8">
        <v>40000</v>
      </c>
      <c r="G582" s="8">
        <v>265000</v>
      </c>
      <c r="H582" s="8">
        <v>50</v>
      </c>
      <c r="I582" s="8">
        <v>265000</v>
      </c>
      <c r="J582" s="3">
        <v>5</v>
      </c>
      <c r="K582" s="3">
        <v>5</v>
      </c>
      <c r="L582" s="3">
        <v>0</v>
      </c>
      <c r="M582" s="3">
        <v>0</v>
      </c>
    </row>
    <row r="583" spans="1:13">
      <c r="A583" s="45"/>
      <c r="B583" s="3" t="s">
        <v>35</v>
      </c>
      <c r="C583" s="3" t="s">
        <v>38</v>
      </c>
      <c r="D583" s="3" t="s">
        <v>39</v>
      </c>
      <c r="E583" s="3">
        <v>71190</v>
      </c>
      <c r="F583" s="3">
        <v>7000</v>
      </c>
      <c r="G583" s="3">
        <v>57000</v>
      </c>
      <c r="H583" s="3">
        <v>35</v>
      </c>
      <c r="I583" s="3">
        <v>0</v>
      </c>
      <c r="J583" s="3">
        <v>5</v>
      </c>
      <c r="K583" s="3">
        <v>5</v>
      </c>
      <c r="L583" s="3">
        <v>0</v>
      </c>
      <c r="M583" s="3">
        <v>0</v>
      </c>
    </row>
    <row r="584" spans="1:13">
      <c r="A584" s="45"/>
      <c r="B584" s="3"/>
      <c r="C584" s="3"/>
      <c r="D584" s="6" t="s">
        <v>40</v>
      </c>
      <c r="E584" s="4">
        <f>SUM(E582:E583)</f>
        <v>376190</v>
      </c>
      <c r="F584" s="4">
        <f>SUM(F582:F583)</f>
        <v>47000</v>
      </c>
      <c r="G584" s="7">
        <f>SUM(G582:G583)</f>
        <v>322000</v>
      </c>
      <c r="H584" s="7"/>
      <c r="I584" s="7">
        <f>SUM(I582:I583)</f>
        <v>265000</v>
      </c>
      <c r="J584" s="3"/>
      <c r="K584" s="3"/>
      <c r="L584" s="3"/>
      <c r="M584" s="3"/>
    </row>
    <row r="585" spans="1:13">
      <c r="A585" s="45"/>
      <c r="B585" s="3" t="s">
        <v>41</v>
      </c>
      <c r="C585" s="3" t="s">
        <v>42</v>
      </c>
      <c r="D585" s="3" t="s">
        <v>43</v>
      </c>
      <c r="E585" s="8">
        <v>389000</v>
      </c>
      <c r="F585" s="8">
        <v>39000</v>
      </c>
      <c r="G585" s="8">
        <v>350000</v>
      </c>
      <c r="H585" s="8">
        <v>50</v>
      </c>
      <c r="I585" s="8">
        <v>350000</v>
      </c>
      <c r="J585" s="3">
        <v>5</v>
      </c>
      <c r="K585" s="3">
        <v>5</v>
      </c>
      <c r="L585" s="3">
        <v>0</v>
      </c>
      <c r="M585" s="3">
        <v>0</v>
      </c>
    </row>
    <row r="586" spans="1:13">
      <c r="A586" s="45"/>
      <c r="B586" s="3"/>
      <c r="C586" s="3"/>
      <c r="D586" s="6" t="s">
        <v>44</v>
      </c>
      <c r="E586" s="4">
        <f>SUM(E585)</f>
        <v>389000</v>
      </c>
      <c r="F586" s="4">
        <f>SUM(F585)</f>
        <v>39000</v>
      </c>
      <c r="G586" s="7">
        <f>SUM(G585)</f>
        <v>350000</v>
      </c>
      <c r="H586" s="7"/>
      <c r="I586" s="7">
        <f>SUM(I585)</f>
        <v>350000</v>
      </c>
      <c r="J586" s="3"/>
      <c r="K586" s="3"/>
      <c r="L586" s="3"/>
      <c r="M586" s="3"/>
    </row>
    <row r="587" spans="1:13">
      <c r="A587" s="45"/>
      <c r="B587" s="3" t="s">
        <v>45</v>
      </c>
      <c r="C587" s="3" t="s">
        <v>46</v>
      </c>
      <c r="D587" s="3" t="s">
        <v>47</v>
      </c>
      <c r="E587" s="3">
        <v>180000</v>
      </c>
      <c r="F587" s="3">
        <v>26000</v>
      </c>
      <c r="G587" s="3">
        <v>154000</v>
      </c>
      <c r="H587" s="3">
        <v>55</v>
      </c>
      <c r="I587" s="3">
        <v>146000</v>
      </c>
      <c r="J587" s="3">
        <v>5</v>
      </c>
      <c r="K587" s="3">
        <v>5</v>
      </c>
      <c r="L587" s="3">
        <v>0</v>
      </c>
      <c r="M587" s="3">
        <v>0</v>
      </c>
    </row>
    <row r="588" spans="1:13">
      <c r="A588" s="45"/>
      <c r="B588" s="3" t="s">
        <v>45</v>
      </c>
      <c r="C588" s="3" t="s">
        <v>48</v>
      </c>
      <c r="D588" s="3" t="s">
        <v>49</v>
      </c>
      <c r="E588" s="3">
        <v>40000</v>
      </c>
      <c r="F588" s="3">
        <v>4000</v>
      </c>
      <c r="G588" s="3">
        <v>36000</v>
      </c>
      <c r="H588" s="3">
        <v>30</v>
      </c>
      <c r="I588" s="3">
        <v>0</v>
      </c>
      <c r="J588" s="3">
        <v>5</v>
      </c>
      <c r="K588" s="3">
        <v>5</v>
      </c>
      <c r="L588" s="3">
        <v>0</v>
      </c>
      <c r="M588" s="3">
        <v>0</v>
      </c>
    </row>
    <row r="589" spans="1:13">
      <c r="A589" s="45"/>
      <c r="B589" s="3"/>
      <c r="C589" s="3"/>
      <c r="D589" s="6" t="s">
        <v>50</v>
      </c>
      <c r="E589" s="4">
        <f>SUM(E587:E588)</f>
        <v>220000</v>
      </c>
      <c r="F589" s="4">
        <f>SUM(F587:F588)</f>
        <v>30000</v>
      </c>
      <c r="G589" s="7">
        <f>SUM(G587:G588)</f>
        <v>190000</v>
      </c>
      <c r="H589" s="7"/>
      <c r="I589" s="7">
        <f>SUM(I587:I588)</f>
        <v>146000</v>
      </c>
      <c r="J589" s="3"/>
      <c r="K589" s="3"/>
      <c r="L589" s="3"/>
      <c r="M589" s="3"/>
    </row>
    <row r="590" spans="1:13">
      <c r="A590" s="45"/>
      <c r="B590" s="3"/>
      <c r="C590" s="3"/>
      <c r="D590" s="9" t="s">
        <v>227</v>
      </c>
      <c r="E590" s="27">
        <f>E585+E582+E578</f>
        <v>1344909</v>
      </c>
      <c r="F590" s="27">
        <f>F585+F582+F578</f>
        <v>179000</v>
      </c>
      <c r="G590" s="28">
        <f>G585+G582+G578</f>
        <v>1165909</v>
      </c>
      <c r="H590" s="28"/>
      <c r="I590" s="28">
        <f>I585+I582+I578</f>
        <v>615000</v>
      </c>
      <c r="J590" s="3"/>
      <c r="K590" s="3"/>
      <c r="L590" s="3"/>
      <c r="M590" s="3"/>
    </row>
    <row r="591" spans="1:13">
      <c r="A591" s="45"/>
      <c r="B591" s="3"/>
      <c r="C591" s="3"/>
      <c r="D591" s="19" t="s">
        <v>352</v>
      </c>
      <c r="E591" s="22">
        <f>E575</f>
        <v>1147248</v>
      </c>
      <c r="F591" s="22">
        <f>F575</f>
        <v>127948</v>
      </c>
      <c r="G591" s="23">
        <f>G575</f>
        <v>1019300</v>
      </c>
      <c r="H591" s="23"/>
      <c r="I591" s="23">
        <f>I575</f>
        <v>738000</v>
      </c>
      <c r="J591" s="3"/>
      <c r="K591" s="3"/>
      <c r="L591" s="3"/>
      <c r="M591" s="3"/>
    </row>
    <row r="592" spans="1:13">
      <c r="A592" s="45"/>
      <c r="B592" s="3"/>
      <c r="C592" s="3"/>
      <c r="D592" s="6" t="s">
        <v>228</v>
      </c>
      <c r="E592" s="14">
        <f>E593-E590-E591</f>
        <v>516190</v>
      </c>
      <c r="F592" s="14">
        <f>F593-F590-F591</f>
        <v>59500</v>
      </c>
      <c r="G592" s="15">
        <f>G593-G590-G591</f>
        <v>425000</v>
      </c>
      <c r="H592" s="15"/>
      <c r="I592" s="15">
        <f>I593-I590-I591</f>
        <v>324000</v>
      </c>
      <c r="J592" s="3"/>
      <c r="K592" s="3"/>
      <c r="L592" s="3"/>
      <c r="M592" s="3"/>
    </row>
    <row r="593" spans="1:13">
      <c r="A593" s="46"/>
      <c r="B593" s="3"/>
      <c r="C593" s="3"/>
      <c r="D593" s="6" t="s">
        <v>51</v>
      </c>
      <c r="E593" s="12">
        <f>E589+E586+E584+E581+E579+E575</f>
        <v>3008347</v>
      </c>
      <c r="F593" s="12">
        <f>F589+F586+F584+F581+F579+F575</f>
        <v>366448</v>
      </c>
      <c r="G593" s="13">
        <f>G589+G586+G584+G581+G579+G575</f>
        <v>2610209</v>
      </c>
      <c r="H593" s="13"/>
      <c r="I593" s="13">
        <f>I589+I586+I584+I581+I579+I575</f>
        <v>1677000</v>
      </c>
      <c r="J593" s="3"/>
      <c r="K593" s="3"/>
      <c r="L593" s="3"/>
      <c r="M593" s="3"/>
    </row>
    <row r="594" spans="1:13" ht="12.95" customHeight="1">
      <c r="A594" s="43" t="s">
        <v>52</v>
      </c>
      <c r="B594" s="3" t="s">
        <v>53</v>
      </c>
      <c r="C594" s="3" t="s">
        <v>54</v>
      </c>
      <c r="D594" s="3" t="s">
        <v>55</v>
      </c>
      <c r="E594" s="8">
        <v>315600</v>
      </c>
      <c r="F594" s="8">
        <v>31600</v>
      </c>
      <c r="G594" s="8">
        <v>284000</v>
      </c>
      <c r="H594" s="8">
        <v>0</v>
      </c>
      <c r="I594" s="8">
        <v>0</v>
      </c>
      <c r="J594" s="3">
        <v>5</v>
      </c>
      <c r="K594" s="3">
        <v>5</v>
      </c>
      <c r="L594" s="3">
        <v>0</v>
      </c>
      <c r="M594" s="3">
        <v>0</v>
      </c>
    </row>
    <row r="595" spans="1:13">
      <c r="A595" s="43"/>
      <c r="B595" s="3"/>
      <c r="C595" s="3"/>
      <c r="D595" s="6" t="s">
        <v>56</v>
      </c>
      <c r="E595" s="4">
        <f>SUM(E594)</f>
        <v>315600</v>
      </c>
      <c r="F595" s="4">
        <f>SUM(F594)</f>
        <v>31600</v>
      </c>
      <c r="G595" s="7">
        <f>SUM(G594)</f>
        <v>284000</v>
      </c>
      <c r="H595" s="7"/>
      <c r="I595" s="7">
        <f>SUM(I594)</f>
        <v>0</v>
      </c>
      <c r="J595" s="3"/>
      <c r="K595" s="3"/>
      <c r="L595" s="3"/>
      <c r="M595" s="3"/>
    </row>
    <row r="596" spans="1:13">
      <c r="A596" s="43"/>
      <c r="B596" s="3" t="s">
        <v>57</v>
      </c>
      <c r="C596" s="3" t="s">
        <v>58</v>
      </c>
      <c r="D596" s="3" t="s">
        <v>59</v>
      </c>
      <c r="E596" s="8">
        <v>426000</v>
      </c>
      <c r="F596" s="8">
        <v>107000</v>
      </c>
      <c r="G596" s="8">
        <v>319000</v>
      </c>
      <c r="H596" s="8">
        <v>0</v>
      </c>
      <c r="I596" s="8">
        <v>0</v>
      </c>
      <c r="J596" s="3">
        <v>5</v>
      </c>
      <c r="K596" s="3">
        <v>5</v>
      </c>
      <c r="L596" s="3">
        <v>0</v>
      </c>
      <c r="M596" s="3">
        <v>0</v>
      </c>
    </row>
    <row r="597" spans="1:13">
      <c r="A597" s="43"/>
      <c r="B597" s="3" t="s">
        <v>57</v>
      </c>
      <c r="C597" s="3" t="s">
        <v>60</v>
      </c>
      <c r="D597" s="3" t="s">
        <v>61</v>
      </c>
      <c r="E597" s="3">
        <v>81000</v>
      </c>
      <c r="F597" s="3">
        <v>15000</v>
      </c>
      <c r="G597" s="3">
        <v>66000</v>
      </c>
      <c r="H597" s="3">
        <v>0</v>
      </c>
      <c r="I597" s="3">
        <v>0</v>
      </c>
      <c r="J597" s="3">
        <v>5</v>
      </c>
      <c r="K597" s="3">
        <v>5</v>
      </c>
      <c r="L597" s="3">
        <v>0</v>
      </c>
      <c r="M597" s="3">
        <v>0</v>
      </c>
    </row>
    <row r="598" spans="1:13">
      <c r="A598" s="43"/>
      <c r="B598" s="3"/>
      <c r="C598" s="3"/>
      <c r="D598" s="6" t="s">
        <v>62</v>
      </c>
      <c r="E598" s="4">
        <f>SUM(E596:E597)</f>
        <v>507000</v>
      </c>
      <c r="F598" s="4">
        <f>SUM(F596:F597)</f>
        <v>122000</v>
      </c>
      <c r="G598" s="7">
        <f>SUM(G596:G597)</f>
        <v>385000</v>
      </c>
      <c r="H598" s="7"/>
      <c r="I598" s="7">
        <f>SUM(I596:I597)</f>
        <v>0</v>
      </c>
      <c r="J598" s="3"/>
      <c r="K598" s="3"/>
      <c r="L598" s="3"/>
      <c r="M598" s="3"/>
    </row>
    <row r="599" spans="1:13">
      <c r="A599" s="43"/>
      <c r="B599" s="3" t="s">
        <v>63</v>
      </c>
      <c r="C599" s="3" t="s">
        <v>64</v>
      </c>
      <c r="D599" s="3" t="s">
        <v>65</v>
      </c>
      <c r="E599" s="8">
        <v>298870</v>
      </c>
      <c r="F599" s="8">
        <v>30870</v>
      </c>
      <c r="G599" s="8">
        <v>268000</v>
      </c>
      <c r="H599" s="8">
        <v>0</v>
      </c>
      <c r="I599" s="8">
        <v>0</v>
      </c>
      <c r="J599" s="3">
        <v>5</v>
      </c>
      <c r="K599" s="3">
        <v>5</v>
      </c>
      <c r="L599" s="3">
        <v>0</v>
      </c>
      <c r="M599" s="3">
        <v>0</v>
      </c>
    </row>
    <row r="600" spans="1:13">
      <c r="A600" s="43"/>
      <c r="B600" s="3"/>
      <c r="C600" s="3"/>
      <c r="D600" s="6" t="s">
        <v>66</v>
      </c>
      <c r="E600" s="4">
        <f>SUM(E599)</f>
        <v>298870</v>
      </c>
      <c r="F600" s="4">
        <f>SUM(F599)</f>
        <v>30870</v>
      </c>
      <c r="G600" s="7">
        <f>SUM(G599)</f>
        <v>268000</v>
      </c>
      <c r="H600" s="7"/>
      <c r="I600" s="7">
        <f>SUM(I599)</f>
        <v>0</v>
      </c>
      <c r="J600" s="3"/>
      <c r="K600" s="3"/>
      <c r="L600" s="3"/>
      <c r="M600" s="3"/>
    </row>
    <row r="601" spans="1:13">
      <c r="A601" s="43"/>
      <c r="B601" s="3" t="s">
        <v>67</v>
      </c>
      <c r="C601" s="3" t="s">
        <v>68</v>
      </c>
      <c r="D601" s="3" t="s">
        <v>69</v>
      </c>
      <c r="E601" s="8">
        <v>600000</v>
      </c>
      <c r="F601" s="8">
        <v>252000</v>
      </c>
      <c r="G601" s="8">
        <v>348000</v>
      </c>
      <c r="H601" s="8">
        <v>45</v>
      </c>
      <c r="I601" s="8">
        <v>348000</v>
      </c>
      <c r="J601" s="3">
        <v>5</v>
      </c>
      <c r="K601" s="3">
        <v>5</v>
      </c>
      <c r="L601" s="3">
        <v>0</v>
      </c>
      <c r="M601" s="3">
        <v>0</v>
      </c>
    </row>
    <row r="602" spans="1:13">
      <c r="A602" s="43"/>
      <c r="B602" s="3" t="s">
        <v>67</v>
      </c>
      <c r="C602" s="3" t="s">
        <v>70</v>
      </c>
      <c r="D602" s="3" t="s">
        <v>71</v>
      </c>
      <c r="E602" s="3">
        <v>296000</v>
      </c>
      <c r="F602" s="3">
        <v>62000</v>
      </c>
      <c r="G602" s="3">
        <v>234000</v>
      </c>
      <c r="H602" s="3">
        <v>50</v>
      </c>
      <c r="I602" s="3">
        <v>200000</v>
      </c>
      <c r="J602" s="3">
        <v>5</v>
      </c>
      <c r="K602" s="3">
        <v>5</v>
      </c>
      <c r="L602" s="3">
        <v>0</v>
      </c>
      <c r="M602" s="3">
        <v>0</v>
      </c>
    </row>
    <row r="603" spans="1:13">
      <c r="A603" s="43"/>
      <c r="B603" s="3"/>
      <c r="C603" s="3"/>
      <c r="D603" s="6" t="s">
        <v>72</v>
      </c>
      <c r="E603" s="4">
        <f>SUM(E601:E602)</f>
        <v>896000</v>
      </c>
      <c r="F603" s="4">
        <f>SUM(F601:F602)</f>
        <v>314000</v>
      </c>
      <c r="G603" s="7">
        <f>SUM(G601:G602)</f>
        <v>582000</v>
      </c>
      <c r="H603" s="7"/>
      <c r="I603" s="7">
        <f>SUM(I601:I602)</f>
        <v>548000</v>
      </c>
      <c r="J603" s="3"/>
      <c r="K603" s="3"/>
      <c r="L603" s="3"/>
      <c r="M603" s="3"/>
    </row>
    <row r="604" spans="1:13">
      <c r="A604" s="43"/>
      <c r="B604" s="3" t="s">
        <v>73</v>
      </c>
      <c r="C604" s="3" t="s">
        <v>74</v>
      </c>
      <c r="D604" s="3" t="s">
        <v>75</v>
      </c>
      <c r="E604" s="8">
        <v>299974</v>
      </c>
      <c r="F604" s="8">
        <v>30074</v>
      </c>
      <c r="G604" s="8">
        <v>269900</v>
      </c>
      <c r="H604" s="8">
        <v>0</v>
      </c>
      <c r="I604" s="8">
        <v>0</v>
      </c>
      <c r="J604" s="3">
        <v>5</v>
      </c>
      <c r="K604" s="3">
        <v>5</v>
      </c>
      <c r="L604" s="3">
        <v>0</v>
      </c>
      <c r="M604" s="3">
        <v>0</v>
      </c>
    </row>
    <row r="605" spans="1:13">
      <c r="A605" s="43"/>
      <c r="B605" s="3" t="s">
        <v>73</v>
      </c>
      <c r="C605" s="3" t="s">
        <v>76</v>
      </c>
      <c r="D605" s="3" t="s">
        <v>77</v>
      </c>
      <c r="E605" s="3">
        <v>142400</v>
      </c>
      <c r="F605" s="3">
        <v>14240</v>
      </c>
      <c r="G605" s="3">
        <v>128160</v>
      </c>
      <c r="H605" s="3">
        <v>0</v>
      </c>
      <c r="I605" s="3">
        <v>0</v>
      </c>
      <c r="J605" s="3">
        <v>5</v>
      </c>
      <c r="K605" s="3">
        <v>5</v>
      </c>
      <c r="L605" s="3">
        <v>0</v>
      </c>
      <c r="M605" s="3">
        <v>0</v>
      </c>
    </row>
    <row r="606" spans="1:13">
      <c r="A606" s="43"/>
      <c r="B606" s="3"/>
      <c r="C606" s="3"/>
      <c r="D606" s="6" t="s">
        <v>78</v>
      </c>
      <c r="E606" s="4">
        <f>SUM(E604:E605)</f>
        <v>442374</v>
      </c>
      <c r="F606" s="4">
        <f>SUM(F604:F605)</f>
        <v>44314</v>
      </c>
      <c r="G606" s="7">
        <f>SUM(G604:G605)</f>
        <v>398060</v>
      </c>
      <c r="H606" s="7"/>
      <c r="I606" s="7">
        <f>SUM(I604:I605)</f>
        <v>0</v>
      </c>
      <c r="J606" s="3"/>
      <c r="K606" s="3"/>
      <c r="L606" s="3"/>
      <c r="M606" s="3"/>
    </row>
    <row r="607" spans="1:13">
      <c r="A607" s="43"/>
      <c r="B607" s="3" t="s">
        <v>79</v>
      </c>
      <c r="C607" s="3" t="s">
        <v>80</v>
      </c>
      <c r="D607" s="3" t="s">
        <v>81</v>
      </c>
      <c r="E607" s="8">
        <v>180000</v>
      </c>
      <c r="F607" s="8">
        <v>36000</v>
      </c>
      <c r="G607" s="8">
        <v>144000</v>
      </c>
      <c r="H607" s="8">
        <v>60</v>
      </c>
      <c r="I607" s="8">
        <v>144000</v>
      </c>
      <c r="J607" s="3">
        <v>5</v>
      </c>
      <c r="K607" s="3">
        <v>5</v>
      </c>
      <c r="L607" s="3">
        <v>0</v>
      </c>
      <c r="M607" s="3">
        <v>0</v>
      </c>
    </row>
    <row r="608" spans="1:13">
      <c r="A608" s="43"/>
      <c r="B608" s="3" t="s">
        <v>79</v>
      </c>
      <c r="C608" s="3" t="s">
        <v>82</v>
      </c>
      <c r="D608" s="3" t="s">
        <v>83</v>
      </c>
      <c r="E608" s="3">
        <v>41000</v>
      </c>
      <c r="F608" s="3">
        <v>9000</v>
      </c>
      <c r="G608" s="3">
        <v>32000</v>
      </c>
      <c r="H608" s="3">
        <v>60</v>
      </c>
      <c r="I608" s="3">
        <v>32000</v>
      </c>
      <c r="J608" s="3">
        <v>5</v>
      </c>
      <c r="K608" s="3">
        <v>5</v>
      </c>
      <c r="L608" s="3">
        <v>0</v>
      </c>
      <c r="M608" s="3">
        <v>0</v>
      </c>
    </row>
    <row r="609" spans="1:13">
      <c r="A609" s="43"/>
      <c r="B609" s="3"/>
      <c r="C609" s="3"/>
      <c r="D609" s="6" t="s">
        <v>84</v>
      </c>
      <c r="E609" s="4">
        <f>SUM(E607:E608)</f>
        <v>221000</v>
      </c>
      <c r="F609" s="4">
        <f>SUM(F607:F608)</f>
        <v>45000</v>
      </c>
      <c r="G609" s="7">
        <f>SUM(G607:G608)</f>
        <v>176000</v>
      </c>
      <c r="H609" s="7"/>
      <c r="I609" s="7">
        <f>SUM(I607:I608)</f>
        <v>176000</v>
      </c>
      <c r="J609" s="3"/>
      <c r="K609" s="3"/>
      <c r="L609" s="3"/>
      <c r="M609" s="3"/>
    </row>
    <row r="610" spans="1:13">
      <c r="A610" s="43"/>
      <c r="B610" s="3" t="s">
        <v>85</v>
      </c>
      <c r="C610" s="3" t="s">
        <v>86</v>
      </c>
      <c r="D610" s="3" t="s">
        <v>87</v>
      </c>
      <c r="E610" s="3">
        <v>107000</v>
      </c>
      <c r="F610" s="3">
        <v>26000</v>
      </c>
      <c r="G610" s="3">
        <v>81000</v>
      </c>
      <c r="H610" s="3">
        <v>65</v>
      </c>
      <c r="I610" s="3">
        <v>81000</v>
      </c>
      <c r="J610" s="3">
        <v>5</v>
      </c>
      <c r="K610" s="3">
        <v>5</v>
      </c>
      <c r="L610" s="3">
        <v>0</v>
      </c>
      <c r="M610" s="3">
        <v>0</v>
      </c>
    </row>
    <row r="611" spans="1:13">
      <c r="A611" s="43"/>
      <c r="B611" s="3" t="s">
        <v>85</v>
      </c>
      <c r="C611" s="3" t="s">
        <v>88</v>
      </c>
      <c r="D611" s="3" t="s">
        <v>89</v>
      </c>
      <c r="E611" s="3">
        <v>42000</v>
      </c>
      <c r="F611" s="3">
        <v>6000</v>
      </c>
      <c r="G611" s="3">
        <v>36000</v>
      </c>
      <c r="H611" s="3">
        <v>65</v>
      </c>
      <c r="I611" s="3">
        <v>36000</v>
      </c>
      <c r="J611" s="3">
        <v>5</v>
      </c>
      <c r="K611" s="3">
        <v>5</v>
      </c>
      <c r="L611" s="3">
        <v>0</v>
      </c>
      <c r="M611" s="3">
        <v>0</v>
      </c>
    </row>
    <row r="612" spans="1:13">
      <c r="A612" s="43"/>
      <c r="B612" s="3"/>
      <c r="C612" s="3"/>
      <c r="D612" s="6" t="s">
        <v>90</v>
      </c>
      <c r="E612" s="4">
        <f>SUM(E610:E611)</f>
        <v>149000</v>
      </c>
      <c r="F612" s="4">
        <f>SUM(F610:F611)</f>
        <v>32000</v>
      </c>
      <c r="G612" s="7">
        <f>SUM(G610:G611)</f>
        <v>117000</v>
      </c>
      <c r="H612" s="7"/>
      <c r="I612" s="7">
        <f>SUM(I610:I611)</f>
        <v>117000</v>
      </c>
      <c r="J612" s="3"/>
      <c r="K612" s="3"/>
      <c r="L612" s="3"/>
      <c r="M612" s="3"/>
    </row>
    <row r="613" spans="1:13">
      <c r="A613" s="43"/>
      <c r="B613" s="3"/>
      <c r="C613" s="3"/>
      <c r="D613" s="9" t="s">
        <v>227</v>
      </c>
      <c r="E613" s="27">
        <f>E607+E604+E601+E599+E596+E594</f>
        <v>2120444</v>
      </c>
      <c r="F613" s="27">
        <f>F607+F604+F601+F599+F596+F594</f>
        <v>487544</v>
      </c>
      <c r="G613" s="28">
        <f>G607+G604+G601+G599+G596+G594</f>
        <v>1632900</v>
      </c>
      <c r="H613" s="28"/>
      <c r="I613" s="28">
        <f>I607+I604+I601+I599+I596+I594</f>
        <v>492000</v>
      </c>
      <c r="J613" s="3"/>
      <c r="K613" s="3"/>
      <c r="L613" s="3"/>
      <c r="M613" s="3"/>
    </row>
    <row r="614" spans="1:13">
      <c r="A614" s="43"/>
      <c r="B614" s="3"/>
      <c r="C614" s="3"/>
      <c r="D614" s="6" t="s">
        <v>228</v>
      </c>
      <c r="E614" s="14">
        <f>E615-E613</f>
        <v>709400</v>
      </c>
      <c r="F614" s="14">
        <f>F615-F613</f>
        <v>132240</v>
      </c>
      <c r="G614" s="15">
        <f>G615-G613</f>
        <v>577160</v>
      </c>
      <c r="H614" s="15"/>
      <c r="I614" s="15">
        <f>I615-I613</f>
        <v>349000</v>
      </c>
      <c r="J614" s="3"/>
      <c r="K614" s="3"/>
      <c r="L614" s="3"/>
      <c r="M614" s="3"/>
    </row>
    <row r="615" spans="1:13">
      <c r="A615" s="43"/>
      <c r="B615" s="3"/>
      <c r="C615" s="3"/>
      <c r="D615" s="6" t="s">
        <v>91</v>
      </c>
      <c r="E615" s="12">
        <f>E612+E609+E606+E603+E600+E598+E595</f>
        <v>2829844</v>
      </c>
      <c r="F615" s="12">
        <f>F612+F609+F606+F603+F600+F598+F595</f>
        <v>619784</v>
      </c>
      <c r="G615" s="13">
        <f>G612+G609+G606+G603+G600+G598+G595</f>
        <v>2210060</v>
      </c>
      <c r="H615" s="13"/>
      <c r="I615" s="13">
        <f>I612+I609+I606+I603+I600+I598+I595</f>
        <v>841000</v>
      </c>
      <c r="J615" s="3"/>
      <c r="K615" s="3"/>
      <c r="L615" s="3"/>
      <c r="M615" s="3"/>
    </row>
    <row r="616" spans="1:13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</row>
    <row r="617" spans="1:13">
      <c r="A617" s="48" t="s">
        <v>92</v>
      </c>
      <c r="B617" s="48" t="s">
        <v>92</v>
      </c>
      <c r="C617" s="48" t="s">
        <v>92</v>
      </c>
      <c r="D617" s="48" t="s">
        <v>92</v>
      </c>
      <c r="E617" s="32">
        <f>E613+E590+E570+E468+E405+E386+E367+E336+E274+E182+E137+E108+E75+E42</f>
        <v>43283682</v>
      </c>
      <c r="F617" s="32">
        <f>F613+F590+F570+F468+F405+F386+F367+F336+F274+F182+F137+F108+F75+F42</f>
        <v>12478753</v>
      </c>
      <c r="G617" s="11">
        <f>G613+G590+G570+G468+G405+G386+G367+G336+G274+G182+G137+G108+G75+G42</f>
        <v>31023494</v>
      </c>
      <c r="H617" s="11"/>
      <c r="I617" s="11">
        <f>I613+I590+I570+I468+I405+I386+I367+I336+I274+I182+I137+I108+I75+I42</f>
        <v>14299000</v>
      </c>
      <c r="J617" s="3"/>
      <c r="K617" s="3"/>
      <c r="L617" s="3"/>
      <c r="M617" s="3"/>
    </row>
    <row r="618" spans="1:13">
      <c r="A618" s="51" t="s">
        <v>93</v>
      </c>
      <c r="B618" s="51"/>
      <c r="C618" s="51"/>
      <c r="D618" s="51"/>
      <c r="E618" s="22">
        <f>E591+E469+E387+E368+E337+E275+E183+E138+E109</f>
        <v>6729045</v>
      </c>
      <c r="F618" s="22">
        <f>F591+F469+F387+F368+F337+F275+F183+F138+F109</f>
        <v>1138250</v>
      </c>
      <c r="G618" s="23">
        <f>G591+G469+G387+G368+G337+G275+G183+G138+G109</f>
        <v>5540795</v>
      </c>
      <c r="H618" s="23"/>
      <c r="I618" s="23">
        <f>I591+I469+I387+I368+I337+I275+I183+I138+I109</f>
        <v>4135000</v>
      </c>
      <c r="J618" s="3"/>
      <c r="K618" s="3"/>
      <c r="L618" s="3"/>
      <c r="M618" s="3"/>
    </row>
    <row r="619" spans="1:13">
      <c r="A619" s="49" t="s">
        <v>94</v>
      </c>
      <c r="B619" s="49"/>
      <c r="C619" s="49"/>
      <c r="D619" s="49"/>
      <c r="E619" s="14">
        <f>E620-E618-E617</f>
        <v>62729881</v>
      </c>
      <c r="F619" s="14">
        <f>F620-F618-F617</f>
        <v>9711605</v>
      </c>
      <c r="G619" s="15">
        <f>G620-G618-G617</f>
        <v>48534072</v>
      </c>
      <c r="H619" s="15"/>
      <c r="I619" s="15">
        <f>I620-I618-I617</f>
        <v>28301000</v>
      </c>
      <c r="J619" s="3"/>
      <c r="K619" s="3"/>
      <c r="L619" s="3"/>
      <c r="M619" s="3"/>
    </row>
    <row r="620" spans="1:13">
      <c r="A620" s="49" t="s">
        <v>95</v>
      </c>
      <c r="B620" s="49"/>
      <c r="C620" s="49"/>
      <c r="D620" s="49"/>
      <c r="E620" s="12">
        <f>E615+E593+E572+E471+E407+E389+E370+E339+E277+E185+E140+E111+E77+E44</f>
        <v>112742608</v>
      </c>
      <c r="F620" s="12">
        <f>F615+F593+F572+F471+F407+F389+F370+F339+F277+F185+F140+F111+F77+F44</f>
        <v>23328608</v>
      </c>
      <c r="G620" s="13">
        <f>G615+G593+G572+G471+G407+G389+G370+G339+G277+G185+G140+G111+G77+G44</f>
        <v>85098361</v>
      </c>
      <c r="H620" s="13"/>
      <c r="I620" s="13">
        <f>I615+I593+I572+I471+I407+I389+I370+I339+I277+I185+I140+I111+I77+I44</f>
        <v>46735000</v>
      </c>
      <c r="J620" s="3"/>
      <c r="K620" s="3"/>
      <c r="L620" s="3"/>
      <c r="M620" s="3"/>
    </row>
    <row r="623" spans="1:13">
      <c r="A623" s="1" t="s">
        <v>107</v>
      </c>
    </row>
    <row r="625" spans="1:13">
      <c r="A625" s="1" t="s">
        <v>108</v>
      </c>
    </row>
    <row r="627" spans="1:13" ht="15" customHeight="1">
      <c r="A627" s="52" t="s">
        <v>109</v>
      </c>
      <c r="B627" s="52"/>
      <c r="C627" s="52"/>
      <c r="D627" s="52"/>
      <c r="E627" s="52"/>
      <c r="F627" s="57"/>
      <c r="G627" s="57"/>
      <c r="H627" s="57"/>
      <c r="I627" s="57"/>
      <c r="J627" s="57"/>
      <c r="K627" s="57"/>
      <c r="L627" s="57"/>
      <c r="M627" s="57"/>
    </row>
    <row r="628" spans="1:13" ht="12.75" customHeight="1">
      <c r="A628" s="52"/>
      <c r="B628" s="52"/>
      <c r="C628" s="52"/>
      <c r="D628" s="52"/>
      <c r="E628" s="52"/>
      <c r="F628" s="57"/>
      <c r="G628" s="57"/>
      <c r="H628" s="57"/>
      <c r="I628" s="57"/>
      <c r="J628" s="57"/>
      <c r="K628" s="57"/>
      <c r="L628" s="57"/>
      <c r="M628" s="57"/>
    </row>
    <row r="629" spans="1:13" ht="15" customHeight="1">
      <c r="A629" s="52" t="s">
        <v>110</v>
      </c>
      <c r="B629" s="52"/>
      <c r="C629" s="52"/>
      <c r="D629" s="52"/>
      <c r="E629" s="52"/>
      <c r="F629" s="57"/>
      <c r="G629" s="57"/>
      <c r="H629" s="57"/>
      <c r="I629" s="57"/>
      <c r="J629" s="57"/>
      <c r="K629" s="57"/>
      <c r="L629" s="57"/>
      <c r="M629" s="57"/>
    </row>
    <row r="630" spans="1:13" ht="12.75" customHeight="1">
      <c r="A630" s="52"/>
      <c r="B630" s="52"/>
      <c r="C630" s="52"/>
      <c r="D630" s="52"/>
      <c r="E630" s="52"/>
      <c r="F630" s="57"/>
      <c r="G630" s="57"/>
      <c r="H630" s="57"/>
      <c r="I630" s="57"/>
      <c r="J630" s="57"/>
      <c r="K630" s="57"/>
      <c r="L630" s="57"/>
      <c r="M630" s="57"/>
    </row>
    <row r="631" spans="1:13" ht="15" customHeight="1">
      <c r="A631" s="50" t="s">
        <v>111</v>
      </c>
      <c r="B631" s="50"/>
      <c r="C631" s="50"/>
      <c r="D631" s="50"/>
      <c r="E631" s="50"/>
      <c r="F631" s="57"/>
      <c r="G631" s="57"/>
      <c r="H631" s="57"/>
      <c r="I631" s="57"/>
      <c r="J631" s="57"/>
      <c r="K631" s="57"/>
      <c r="L631" s="57"/>
      <c r="M631" s="57"/>
    </row>
    <row r="632" spans="1:13" ht="15" customHeight="1">
      <c r="A632" s="50"/>
      <c r="B632" s="50"/>
      <c r="C632" s="50"/>
      <c r="D632" s="50"/>
      <c r="E632" s="50"/>
      <c r="F632" s="57"/>
      <c r="G632" s="57"/>
      <c r="H632" s="57"/>
      <c r="I632" s="57"/>
      <c r="J632" s="57"/>
      <c r="K632" s="57"/>
      <c r="L632" s="57"/>
      <c r="M632" s="57"/>
    </row>
    <row r="633" spans="1:13" ht="15" customHeight="1">
      <c r="A633" s="55" t="s">
        <v>113</v>
      </c>
      <c r="B633" s="55"/>
      <c r="C633" s="55"/>
      <c r="D633" s="55"/>
      <c r="E633" s="55"/>
      <c r="F633" s="56"/>
      <c r="G633" s="56"/>
      <c r="H633" s="56"/>
      <c r="I633" s="56"/>
      <c r="J633" s="56"/>
      <c r="K633" s="56"/>
      <c r="L633" s="56"/>
      <c r="M633" s="56"/>
    </row>
    <row r="634" spans="1:13" ht="15" customHeight="1">
      <c r="A634" s="55"/>
      <c r="B634" s="55"/>
      <c r="C634" s="55"/>
      <c r="D634" s="55"/>
      <c r="E634" s="55"/>
      <c r="F634" s="56"/>
      <c r="G634" s="56"/>
      <c r="H634" s="56"/>
      <c r="I634" s="56"/>
      <c r="J634" s="56"/>
      <c r="K634" s="56"/>
      <c r="L634" s="56"/>
      <c r="M634" s="56"/>
    </row>
    <row r="635" spans="1:13" ht="15" customHeight="1">
      <c r="A635" s="50" t="s">
        <v>112</v>
      </c>
      <c r="B635" s="50"/>
      <c r="C635" s="50"/>
      <c r="D635" s="50"/>
      <c r="E635" s="50"/>
      <c r="F635" s="57"/>
      <c r="G635" s="57"/>
      <c r="H635" s="57"/>
      <c r="I635" s="57"/>
      <c r="J635" s="57"/>
      <c r="K635" s="57"/>
      <c r="L635" s="57"/>
      <c r="M635" s="57"/>
    </row>
    <row r="636" spans="1:13" ht="15" customHeight="1">
      <c r="A636" s="50"/>
      <c r="B636" s="50"/>
      <c r="C636" s="50"/>
      <c r="D636" s="50"/>
      <c r="E636" s="50"/>
      <c r="F636" s="57"/>
      <c r="G636" s="57"/>
      <c r="H636" s="57"/>
      <c r="I636" s="57"/>
      <c r="J636" s="57"/>
      <c r="K636" s="57"/>
      <c r="L636" s="57"/>
      <c r="M636" s="57"/>
    </row>
    <row r="637" spans="1:13" ht="15" customHeight="1">
      <c r="A637" s="53" t="s">
        <v>114</v>
      </c>
      <c r="B637" s="53"/>
      <c r="C637" s="53"/>
      <c r="D637" s="53"/>
      <c r="E637" s="53"/>
      <c r="F637" s="54" t="s">
        <v>115</v>
      </c>
      <c r="G637" s="54"/>
      <c r="H637" s="54"/>
      <c r="I637" s="54"/>
      <c r="J637" s="54"/>
      <c r="K637" s="54"/>
      <c r="L637" s="54"/>
      <c r="M637" s="54"/>
    </row>
    <row r="638" spans="1:13" ht="18.75" customHeight="1">
      <c r="A638" s="53"/>
      <c r="B638" s="53"/>
      <c r="C638" s="53"/>
      <c r="D638" s="53"/>
      <c r="E638" s="53"/>
      <c r="F638" s="54"/>
      <c r="G638" s="54"/>
      <c r="H638" s="54"/>
      <c r="I638" s="54"/>
      <c r="J638" s="54"/>
      <c r="K638" s="54"/>
      <c r="L638" s="54"/>
      <c r="M638" s="54"/>
    </row>
  </sheetData>
  <sheetProtection password="8CA6" sheet="1" objects="1" scenarios="1" selectLockedCells="1" selectUnlockedCells="1"/>
  <mergeCells count="31">
    <mergeCell ref="A637:E638"/>
    <mergeCell ref="F637:M638"/>
    <mergeCell ref="A633:E634"/>
    <mergeCell ref="F633:M634"/>
    <mergeCell ref="A635:E636"/>
    <mergeCell ref="F627:M628"/>
    <mergeCell ref="F629:M630"/>
    <mergeCell ref="F631:M632"/>
    <mergeCell ref="F635:M636"/>
    <mergeCell ref="A617:D617"/>
    <mergeCell ref="A619:D619"/>
    <mergeCell ref="A620:D620"/>
    <mergeCell ref="A631:E632"/>
    <mergeCell ref="A618:D618"/>
    <mergeCell ref="A627:E628"/>
    <mergeCell ref="A629:E630"/>
    <mergeCell ref="A616:M616"/>
    <mergeCell ref="A472:A572"/>
    <mergeCell ref="A278:A339"/>
    <mergeCell ref="A340:A370"/>
    <mergeCell ref="A371:A389"/>
    <mergeCell ref="A390:A407"/>
    <mergeCell ref="A594:A615"/>
    <mergeCell ref="A186:A277"/>
    <mergeCell ref="A573:A593"/>
    <mergeCell ref="A2:A44"/>
    <mergeCell ref="A45:A77"/>
    <mergeCell ref="A78:A111"/>
    <mergeCell ref="A112:A140"/>
    <mergeCell ref="A141:A185"/>
    <mergeCell ref="A408:A471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 alignWithMargins="0">
    <oddHeader xml:space="preserve">&amp;C&amp;"MS Sans Serif,Obyčejné"Protokol o hlasování komise RVPPK 
pro výběr projektů Programu prevence kriminality k poskytování dotací ze státního rozpočtu na rok 2014
</oddHeader>
    <oddFooter>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F24" sqref="F24"/>
    </sheetView>
  </sheetViews>
  <sheetFormatPr defaultColWidth="11.5703125" defaultRowHeight="12.75"/>
  <cols>
    <col min="1" max="1" width="23.5703125" customWidth="1"/>
    <col min="2" max="2" width="37.140625" customWidth="1"/>
    <col min="3" max="3" width="24.85546875" customWidth="1"/>
    <col min="4" max="4" width="19.42578125" customWidth="1"/>
    <col min="5" max="5" width="19" customWidth="1"/>
  </cols>
  <sheetData>
    <row r="1" spans="1:5">
      <c r="A1" t="s">
        <v>133</v>
      </c>
      <c r="B1" t="s">
        <v>134</v>
      </c>
      <c r="C1" t="s">
        <v>135</v>
      </c>
      <c r="D1" t="s">
        <v>136</v>
      </c>
      <c r="E1" t="s">
        <v>137</v>
      </c>
    </row>
    <row r="2" spans="1:5">
      <c r="A2">
        <v>31</v>
      </c>
      <c r="B2" t="s">
        <v>119</v>
      </c>
      <c r="C2">
        <v>9</v>
      </c>
      <c r="D2">
        <v>0</v>
      </c>
      <c r="E2">
        <v>0</v>
      </c>
    </row>
    <row r="3" spans="1:5">
      <c r="A3">
        <v>23</v>
      </c>
      <c r="B3" t="s">
        <v>121</v>
      </c>
      <c r="C3">
        <v>7</v>
      </c>
      <c r="D3">
        <v>0</v>
      </c>
      <c r="E3">
        <v>0</v>
      </c>
    </row>
    <row r="4" spans="1:5">
      <c r="A4">
        <v>19</v>
      </c>
      <c r="B4" t="s">
        <v>120</v>
      </c>
      <c r="C4">
        <v>10</v>
      </c>
      <c r="D4">
        <v>1</v>
      </c>
      <c r="E4">
        <v>1</v>
      </c>
    </row>
    <row r="5" spans="1:5">
      <c r="A5">
        <v>17</v>
      </c>
      <c r="B5" t="s">
        <v>122</v>
      </c>
      <c r="C5">
        <v>7</v>
      </c>
      <c r="D5">
        <v>1</v>
      </c>
      <c r="E5">
        <v>2</v>
      </c>
    </row>
    <row r="6" spans="1:5">
      <c r="A6">
        <v>28</v>
      </c>
      <c r="B6" t="s">
        <v>123</v>
      </c>
      <c r="C6">
        <v>12</v>
      </c>
      <c r="D6">
        <v>1</v>
      </c>
      <c r="E6">
        <v>1</v>
      </c>
    </row>
    <row r="7" spans="1:5">
      <c r="A7">
        <v>64</v>
      </c>
      <c r="B7" t="s">
        <v>124</v>
      </c>
      <c r="C7">
        <v>21</v>
      </c>
      <c r="D7">
        <v>1</v>
      </c>
      <c r="E7">
        <v>1</v>
      </c>
    </row>
    <row r="8" spans="1:5">
      <c r="A8">
        <v>44</v>
      </c>
      <c r="B8" t="s">
        <v>125</v>
      </c>
      <c r="C8">
        <v>13</v>
      </c>
      <c r="D8">
        <v>1</v>
      </c>
      <c r="E8">
        <v>1</v>
      </c>
    </row>
    <row r="9" spans="1:5">
      <c r="A9">
        <v>19</v>
      </c>
      <c r="B9" t="s">
        <v>126</v>
      </c>
      <c r="C9">
        <v>8</v>
      </c>
      <c r="D9">
        <v>1</v>
      </c>
      <c r="E9">
        <v>2</v>
      </c>
    </row>
    <row r="10" spans="1:5">
      <c r="A10">
        <v>11</v>
      </c>
      <c r="B10" t="s">
        <v>127</v>
      </c>
      <c r="C10">
        <v>3</v>
      </c>
      <c r="D10">
        <v>1</v>
      </c>
      <c r="E10">
        <v>4</v>
      </c>
    </row>
    <row r="11" spans="1:5">
      <c r="A11">
        <v>11</v>
      </c>
      <c r="B11" t="s">
        <v>128</v>
      </c>
      <c r="C11">
        <v>3</v>
      </c>
      <c r="D11">
        <v>1</v>
      </c>
      <c r="E11">
        <v>4</v>
      </c>
    </row>
    <row r="12" spans="1:5">
      <c r="A12">
        <v>43</v>
      </c>
      <c r="B12" t="s">
        <v>129</v>
      </c>
      <c r="C12">
        <v>16</v>
      </c>
      <c r="D12">
        <v>1</v>
      </c>
      <c r="E12">
        <v>3</v>
      </c>
    </row>
    <row r="13" spans="1:5">
      <c r="A13">
        <v>74</v>
      </c>
      <c r="B13" t="s">
        <v>131</v>
      </c>
      <c r="C13">
        <v>24</v>
      </c>
      <c r="D13">
        <v>0</v>
      </c>
      <c r="E13">
        <v>0</v>
      </c>
    </row>
    <row r="14" spans="1:5">
      <c r="A14">
        <v>10</v>
      </c>
      <c r="B14" t="s">
        <v>23</v>
      </c>
      <c r="C14">
        <v>6</v>
      </c>
      <c r="D14">
        <v>1</v>
      </c>
      <c r="E14">
        <v>2</v>
      </c>
    </row>
    <row r="15" spans="1:5">
      <c r="A15">
        <v>10</v>
      </c>
      <c r="B15" t="s">
        <v>132</v>
      </c>
      <c r="C15">
        <v>7</v>
      </c>
      <c r="D15">
        <v>0</v>
      </c>
      <c r="E15">
        <v>0</v>
      </c>
    </row>
    <row r="16" spans="1:5">
      <c r="A16">
        <f>SUM(A2:A15)</f>
        <v>404</v>
      </c>
      <c r="C16">
        <f>SUM(C2:C15)</f>
        <v>146</v>
      </c>
      <c r="D16">
        <f>SUM(D2:D15)</f>
        <v>10</v>
      </c>
      <c r="E16">
        <f>SUM(E2:E15)</f>
        <v>21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Hlasování komise</vt:lpstr>
      <vt:lpstr>List2</vt:lpstr>
      <vt:lpstr>'Hlasování komise'!Názvy_tisku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Polaka</cp:lastModifiedBy>
  <cp:lastPrinted>2014-03-26T08:30:01Z</cp:lastPrinted>
  <dcterms:created xsi:type="dcterms:W3CDTF">2014-03-19T07:31:58Z</dcterms:created>
  <dcterms:modified xsi:type="dcterms:W3CDTF">2014-03-27T07:59:31Z</dcterms:modified>
</cp:coreProperties>
</file>