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</sheets>
  <definedNames>
    <definedName name="_xlnm.Print_Area" localSheetId="4">'Strana5'!$B$2:$N$58</definedName>
  </definedNames>
  <calcPr fullCalcOnLoad="1"/>
</workbook>
</file>

<file path=xl/sharedStrings.xml><?xml version="1.0" encoding="utf-8"?>
<sst xmlns="http://schemas.openxmlformats.org/spreadsheetml/2006/main" count="619" uniqueCount="471">
  <si>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</si>
  <si>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</si>
  <si>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</si>
  <si>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</si>
  <si>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</si>
  <si>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</si>
  <si>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</si>
  <si>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</si>
  <si>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</si>
  <si>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</si>
  <si>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</si>
  <si>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</si>
  <si>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</si>
  <si>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</si>
  <si>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</si>
  <si>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</si>
  <si>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</si>
  <si>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</si>
  <si>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</si>
  <si>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Evidovaný počet                případů   rodin  z předchozího roku</t>
  </si>
  <si>
    <t xml:space="preserve">z toho zdravotně postižených </t>
  </si>
  <si>
    <t>Vykonané návštěvy sociálních pracovníků v zařízení pro děti vyžadující okamžitou pomoc</t>
  </si>
  <si>
    <t>na MPSV - odboru analýz a statistik.</t>
  </si>
  <si>
    <t>V (MPSV) 20-01</t>
  </si>
  <si>
    <t>Počet dětí            k                       1. 1.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</si>
  <si>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</si>
  <si>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</si>
  <si>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</si>
  <si>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</si>
  <si>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</si>
  <si>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</si>
  <si>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</si>
  <si>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</si>
  <si>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</si>
  <si>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</si>
  <si>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</si>
  <si>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</si>
  <si>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</si>
  <si>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</si>
  <si>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</si>
  <si>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</si>
  <si>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</si>
  <si>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</si>
  <si>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</si>
  <si>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</si>
  <si>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</si>
  <si>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</si>
  <si>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</si>
  <si>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</si>
  <si>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</si>
  <si>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</si>
  <si>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</si>
  <si>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</si>
  <si>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</si>
  <si>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</si>
  <si>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</si>
  <si>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</si>
  <si>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</si>
  <si>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</si>
  <si>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</si>
  <si>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</si>
  <si>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</si>
  <si>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</si>
  <si>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</si>
  <si>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</si>
  <si>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</si>
  <si>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</si>
  <si>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</si>
  <si>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</si>
  <si>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</si>
  <si>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</si>
  <si>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</si>
  <si>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</si>
  <si>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</si>
  <si>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</si>
  <si>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</si>
  <si>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</si>
  <si>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</si>
  <si>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</si>
  <si>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</si>
  <si>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</si>
  <si>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</si>
  <si>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</si>
  <si>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</si>
  <si>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</si>
  <si>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</si>
  <si>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</si>
  <si>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</si>
  <si>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</si>
  <si>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</si>
  <si>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</si>
  <si>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</si>
  <si>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</si>
  <si>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</si>
  <si>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</si>
  <si>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</si>
  <si>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</si>
  <si>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</si>
  <si>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</si>
  <si>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</si>
  <si>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</si>
  <si>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</si>
  <si>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</si>
  <si>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</si>
  <si>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</si>
  <si>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</si>
  <si>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</si>
  <si>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</si>
  <si>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</si>
  <si>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</si>
  <si>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</si>
  <si>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</si>
  <si>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</si>
  <si>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</si>
  <si>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</si>
  <si>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</si>
  <si>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</si>
  <si>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</si>
  <si>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</si>
  <si>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</si>
  <si>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</si>
  <si>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</si>
  <si>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</si>
  <si>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</si>
  <si>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</si>
  <si>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Pomoc dětem ve zvláštních případech</t>
  </si>
  <si>
    <t>Zajišťování návratu dětí z ciziny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</si>
  <si>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</si>
  <si>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</si>
  <si>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</si>
  <si>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</si>
  <si>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</si>
  <si>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</si>
  <si>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</si>
  <si>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</si>
  <si>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</si>
  <si>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</si>
  <si>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</si>
  <si>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</si>
  <si>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</si>
  <si>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</si>
  <si>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</si>
  <si>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</si>
  <si>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</si>
  <si>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</si>
  <si>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</si>
  <si>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</si>
  <si>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</si>
  <si>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</si>
  <si>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</si>
  <si>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</si>
  <si>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</si>
  <si>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</si>
  <si>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</si>
  <si>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</si>
  <si>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</si>
  <si>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</si>
  <si>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</si>
  <si>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</si>
  <si>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</si>
  <si>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</si>
  <si>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</si>
  <si>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</si>
  <si>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</si>
  <si>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</si>
  <si>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</si>
  <si>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</si>
  <si>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</si>
  <si>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</si>
  <si>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</si>
  <si>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</si>
  <si>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</si>
  <si>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</si>
  <si>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</si>
  <si>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</si>
  <si>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</si>
  <si>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</si>
  <si>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</si>
  <si>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</si>
  <si>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</si>
  <si>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</si>
  <si>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</si>
  <si>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</si>
  <si>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</si>
  <si>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</si>
  <si>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</si>
  <si>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</si>
  <si>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</si>
  <si>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</si>
  <si>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</si>
  <si>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</si>
  <si>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</si>
  <si>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</si>
  <si>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</si>
  <si>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</si>
  <si>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</si>
  <si>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</si>
  <si>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</si>
  <si>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</si>
  <si>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</si>
  <si>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</si>
  <si>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</si>
  <si>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</si>
  <si>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</si>
  <si>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</si>
  <si>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</si>
  <si>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</si>
  <si>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</si>
  <si>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</si>
  <si>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</si>
  <si>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</si>
  <si>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</si>
  <si>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</si>
  <si>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</si>
  <si>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</si>
  <si>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</si>
  <si>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</si>
  <si>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</si>
  <si>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</si>
  <si>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</si>
  <si>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</si>
  <si>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</si>
  <si>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</si>
  <si>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</si>
  <si>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</si>
  <si>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</si>
  <si>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</si>
  <si>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</si>
  <si>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</si>
  <si>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</si>
  <si>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</si>
  <si>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</si>
  <si>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</si>
  <si>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</si>
  <si>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</si>
  <si>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</si>
  <si>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</si>
  <si>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</si>
  <si>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</si>
  <si>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</si>
  <si>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</si>
  <si>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</si>
  <si>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</si>
  <si>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</si>
  <si>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</si>
  <si>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</si>
  <si>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</si>
  <si>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</si>
  <si>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</si>
  <si>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</si>
  <si>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</si>
  <si>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pěstounů (§ 19, odst.písm. 1b) zákona o SPOD)</t>
  </si>
  <si>
    <t>Děti s nařízenou ústavní výchovou a uloženou ochrannou výchovou,           které nebyly umístěny do ústavní péče</t>
  </si>
  <si>
    <t>děti do 15 let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</si>
  <si>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</si>
  <si>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</si>
  <si>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</si>
  <si>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</si>
  <si>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</si>
  <si>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</si>
  <si>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</si>
  <si>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</si>
  <si>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</si>
  <si>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</si>
  <si>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</si>
  <si>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</si>
  <si>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</si>
  <si>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</si>
  <si>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</si>
  <si>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</si>
  <si>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</si>
  <si>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</si>
  <si>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</si>
  <si>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</si>
  <si>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</si>
  <si>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</si>
  <si>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</si>
  <si>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</si>
  <si>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</si>
  <si>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</si>
  <si>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</si>
  <si>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</si>
  <si>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</si>
  <si>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</si>
  <si>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</si>
  <si>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</si>
  <si>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</si>
  <si>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</si>
  <si>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</si>
  <si>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</si>
  <si>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</si>
  <si>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</si>
  <si>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</si>
  <si>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</si>
  <si>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</si>
  <si>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</si>
  <si>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</si>
  <si>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</si>
  <si>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</si>
  <si>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</si>
  <si>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</si>
  <si>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</si>
  <si>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</si>
  <si>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</si>
  <si>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</si>
  <si>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</si>
  <si>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</si>
  <si>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</si>
  <si>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</si>
  <si>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</si>
  <si>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Počet případů rodin zaevidovaných                za sledovaný rok</t>
  </si>
  <si>
    <t>Žadatelé podle § 78 zákona o rodině</t>
  </si>
  <si>
    <t>Počet zaměstnanců celkem</t>
  </si>
  <si>
    <t>84b</t>
  </si>
  <si>
    <t>110a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</si>
  <si>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</si>
  <si>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</si>
  <si>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</si>
  <si>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</si>
  <si>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</si>
  <si>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</si>
  <si>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</si>
  <si>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</si>
  <si>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</si>
  <si>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</si>
  <si>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</si>
  <si>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VIII. B Rozhodovací činnost obecního úřadu</t>
  </si>
  <si>
    <t>112j</t>
  </si>
  <si>
    <t>112k</t>
  </si>
  <si>
    <t>112i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</si>
  <si>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</si>
  <si>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</si>
  <si>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</si>
  <si>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</si>
  <si>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</si>
  <si>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</si>
  <si>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99d</t>
  </si>
  <si>
    <t>99e</t>
  </si>
  <si>
    <t>Děti, nad jejichž výchovou byl stanoven dohled</t>
  </si>
  <si>
    <t>VII. Sledování výchovy a výkonu dohledu, návštěvy</t>
  </si>
  <si>
    <t>kraj</t>
  </si>
  <si>
    <t>PO nebo FO pověřená k výkonu SPO</t>
  </si>
  <si>
    <t>CELKEM</t>
  </si>
  <si>
    <t>123a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</si>
  <si>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</si>
  <si>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</si>
  <si>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</si>
  <si>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</si>
  <si>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</si>
  <si>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</si>
  <si>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z toho počet případů s rozhodnutím o vykázání ze společného obydlí</t>
  </si>
  <si>
    <t>Děti s nařízenou ÚV</t>
  </si>
  <si>
    <t>Děti s uloženou OV</t>
  </si>
  <si>
    <t>Počet dětí k 1.1. sledovaného roku</t>
  </si>
  <si>
    <t>Počet umístěných dětí ve sledovaném roce</t>
  </si>
  <si>
    <t>Počet dětí k 31.12. sledovaného roku</t>
  </si>
  <si>
    <t>Orgán sociálně-právní ochrany ustanoven opatrovníkem podle § 45 odst.2 TŘ</t>
  </si>
  <si>
    <t xml:space="preserve">Orgán sociálně-právní ochrany ustanoven opatrovníkem </t>
  </si>
  <si>
    <t>vyšší odborné - sociálně-právní</t>
  </si>
  <si>
    <t>vysokoškolské - sociálně-právní</t>
  </si>
  <si>
    <t>ostatní</t>
  </si>
  <si>
    <t>5a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</si>
  <si>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</si>
  <si>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</si>
  <si>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</si>
  <si>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</si>
  <si>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</si>
  <si>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</si>
  <si>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</si>
  <si>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</si>
  <si>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</si>
  <si>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</si>
  <si>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</si>
  <si>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</si>
  <si>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</si>
  <si>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</si>
  <si>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</si>
  <si>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</si>
  <si>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</si>
  <si>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</si>
  <si>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</si>
  <si>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</si>
  <si>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</si>
  <si>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</si>
  <si>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</si>
  <si>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</si>
  <si>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</si>
  <si>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</si>
  <si>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</si>
  <si>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</si>
  <si>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</si>
  <si>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</si>
  <si>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1) součet sloupců 1, 3, 5, 7 a 9 a 11 se musí rovnat sl. 13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</si>
  <si>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</si>
  <si>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</si>
  <si>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</si>
  <si>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</si>
  <si>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</si>
  <si>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</si>
  <si>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</si>
  <si>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</si>
  <si>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</si>
  <si>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</si>
  <si>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</si>
  <si>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</si>
  <si>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</si>
  <si>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</si>
  <si>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</si>
  <si>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</si>
  <si>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</si>
  <si>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</si>
  <si>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</si>
  <si>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</si>
  <si>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Počet dětí, u kterých byla ve sledovaném roce změněna ÚV na OV a naopak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</si>
  <si>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</si>
  <si>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</si>
  <si>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</si>
  <si>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</si>
  <si>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Zánik pěstounské péče, poručenství nebo svěření dítěte do výchovy jiné fyzické osoby než rodiče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</si>
  <si>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</si>
  <si>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</si>
  <si>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</si>
  <si>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</si>
  <si>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</si>
  <si>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</si>
  <si>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</si>
  <si>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</si>
  <si>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o výkonu sociálně-právní ochrany dětí</t>
  </si>
  <si>
    <t>nevyřízených     k                           31.12.</t>
  </si>
  <si>
    <t>3) součet řádků 119 až 123 se musí rovnat součtu řádků 127 až 138 v jednotlivých sloupcích</t>
  </si>
  <si>
    <t>Podané podněty (oznámení) policii  na</t>
  </si>
  <si>
    <t>podmíněné propuštění mimo výchovné zařízení při uložené ochranné výchově</t>
  </si>
  <si>
    <t>2) součet řádků 119 až 123 se musí rovnat řádku 123a v jednotlivých sloupcích  a rovněž součet řádků 125 až 126a se musí rovnat ř. 123a v jednotlivých sloupcích</t>
  </si>
  <si>
    <t>Kontakní osoba: Ing. Zuzana Nová,</t>
  </si>
  <si>
    <t>e-mail: zuzana.nova@mpsv.cz,tel.: 221 922 553.</t>
  </si>
  <si>
    <t>IX.  Zařízení sociálně-právní ochrany k 31.12.</t>
  </si>
  <si>
    <t>X.A Týrané, zneužívané a zanedbávané děti</t>
  </si>
  <si>
    <t>X.A Pokračování oddílu - Týrané, zneužívané a zanedbávané děti</t>
  </si>
  <si>
    <t>X.B Přestupky a jiné správní delikty</t>
  </si>
  <si>
    <t>XI. Počet zaměstnanců orgánu sociálně-právní ochrany dětí k 31. 12.</t>
  </si>
  <si>
    <t>XII. Děti s nařízenou ústavní výchovou nebo uloženou ochrannou výchovou umístěné v ústavních zařízeních</t>
  </si>
  <si>
    <t>B. Počet pěstounů</t>
  </si>
  <si>
    <t>jiný trestný čin proti životu, zdraví, lidské důstojnosti nebo jmění dítěte</t>
  </si>
  <si>
    <t>108b</t>
  </si>
  <si>
    <t>183c</t>
  </si>
  <si>
    <t>Děti umístěné v zařízení pro děti vyžadující okamžitou pomoc na základě žádosti zákonného zástupce, žádosti dítěte, žádosti OSPOD se souhlasem rodiče</t>
  </si>
  <si>
    <t>Řádek 183c: Sloupec 1 + sloupec 2 - (sloupce 3 + 4 + 5 + 5a) = sloupec 6</t>
  </si>
  <si>
    <t>Počet dětí odložených do babyboxu</t>
  </si>
  <si>
    <t xml:space="preserve">C. Počet pěstounských rodin </t>
  </si>
  <si>
    <t>90b</t>
  </si>
  <si>
    <t>zjišťování na rok 2013</t>
  </si>
  <si>
    <t>podaných    za sledovaný rok</t>
  </si>
  <si>
    <t>Rozhodnutí o uložení povinnosti využít odbornou poradenskou pomoc</t>
  </si>
  <si>
    <t>péče budoucích osvojitelů (§ 19, odst.písm.1a) zákona            o SPOD)</t>
  </si>
  <si>
    <t>Počet osob, které mají svěřeno alespoň jedno dítě do pěstounské péče</t>
  </si>
  <si>
    <t>Počet případů                      ve sledovaném roce</t>
  </si>
  <si>
    <t>Počet osob, s nimiž byla sjednána dohoda                                                                          o výkonu pěstounské péče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</si>
  <si>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</si>
  <si>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První kontakt          s dítětem      za sledovaný rok</t>
  </si>
  <si>
    <r>
      <t xml:space="preserve">Kraje a obce vyplněný výkaz doručí </t>
    </r>
    <r>
      <rPr>
        <b/>
        <sz val="9"/>
        <rFont val="Times New Roman"/>
        <family val="1"/>
      </rPr>
      <t>do 14. 2. 2014</t>
    </r>
    <r>
      <rPr>
        <sz val="9"/>
        <rFont val="Times New Roman"/>
        <family val="1"/>
      </rPr>
      <t xml:space="preserve">             </t>
    </r>
  </si>
  <si>
    <t>ČV 123/13 ze dne 26. 10. 2012</t>
  </si>
  <si>
    <t>nevyřízených            k                      1.1.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</si>
  <si>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</si>
  <si>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</si>
  <si>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</si>
  <si>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</si>
  <si>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</si>
  <si>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</si>
  <si>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</si>
  <si>
    <t>Středočeský</t>
  </si>
  <si>
    <t>70891095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</si>
</sst>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74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Arial CE"/>
      <family val="0"/>
    </font>
    <font>
      <b/>
      <sz val="11"/>
      <name val="Times New Roman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14" fillId="33" borderId="17" xfId="0" applyFont="1" applyFill="1" applyBorder="1" applyAlignment="1" applyProtection="1">
      <alignment horizontal="left" vertical="top" wrapText="1"/>
      <protection/>
    </xf>
    <xf numFmtId="0" fontId="14" fillId="33" borderId="27" xfId="0" applyFont="1" applyFill="1" applyBorder="1" applyAlignment="1" applyProtection="1">
      <alignment horizontal="left" vertical="top" wrapText="1"/>
      <protection/>
    </xf>
    <xf numFmtId="0" fontId="11" fillId="33" borderId="28" xfId="0" applyFont="1" applyFill="1" applyBorder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19" fillId="33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20" fillId="33" borderId="29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3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22" fillId="33" borderId="2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3" borderId="0" xfId="0" applyFont="1" applyFill="1" applyAlignment="1">
      <alignment horizontal="right"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27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/>
      <protection/>
    </xf>
    <xf numFmtId="0" fontId="30" fillId="33" borderId="0" xfId="0" applyFont="1" applyFill="1" applyAlignment="1">
      <alignment horizontal="right" vertical="top"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34" xfId="0" applyFont="1" applyFill="1" applyBorder="1" applyAlignment="1" applyProtection="1">
      <alignment horizontal="left"/>
      <protection/>
    </xf>
    <xf numFmtId="0" fontId="6" fillId="33" borderId="45" xfId="0" applyFont="1" applyFill="1" applyBorder="1" applyAlignment="1" applyProtection="1">
      <alignment horizontal="left"/>
      <protection/>
    </xf>
    <xf numFmtId="0" fontId="6" fillId="33" borderId="33" xfId="0" applyFont="1" applyFill="1" applyBorder="1" applyAlignment="1" applyProtection="1">
      <alignment horizontal="left"/>
      <protection/>
    </xf>
    <xf numFmtId="0" fontId="6" fillId="33" borderId="44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wrapText="1"/>
      <protection/>
    </xf>
    <xf numFmtId="0" fontId="22" fillId="33" borderId="0" xfId="0" applyFont="1" applyFill="1" applyAlignment="1">
      <alignment horizontal="right"/>
    </xf>
    <xf numFmtId="0" fontId="33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32" xfId="0" applyFont="1" applyFill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29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vertical="center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5" fillId="33" borderId="47" xfId="0" applyFont="1" applyFill="1" applyBorder="1" applyAlignment="1" applyProtection="1">
      <alignment horizontal="center" vertical="center"/>
      <protection/>
    </xf>
    <xf numFmtId="0" fontId="25" fillId="33" borderId="47" xfId="0" applyFont="1" applyFill="1" applyBorder="1" applyAlignment="1" applyProtection="1">
      <alignment horizontal="center" vertical="center" wrapText="1"/>
      <protection locked="0"/>
    </xf>
    <xf numFmtId="0" fontId="25" fillId="33" borderId="28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14" fontId="6" fillId="34" borderId="19" xfId="0" applyNumberFormat="1" applyFont="1" applyFill="1" applyBorder="1" applyAlignment="1" applyProtection="1">
      <alignment horizontal="left"/>
      <protection/>
    </xf>
    <xf numFmtId="0" fontId="6" fillId="34" borderId="1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6" fillId="34" borderId="20" xfId="0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34" borderId="10" xfId="36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9" fontId="2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wrapText="1"/>
      <protection/>
    </xf>
    <xf numFmtId="0" fontId="32" fillId="33" borderId="51" xfId="0" applyFont="1" applyFill="1" applyBorder="1" applyAlignment="1" applyProtection="1">
      <alignment horizontal="center" vertical="center"/>
      <protection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0" fillId="33" borderId="0" xfId="0" applyFont="1" applyFill="1" applyAlignment="1" applyProtection="1">
      <alignment horizontal="left" vertical="center" wrapText="1"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6" fillId="33" borderId="29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29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26" fillId="34" borderId="12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33" borderId="0" xfId="0" applyFont="1" applyFill="1" applyAlignment="1">
      <alignment horizontal="right"/>
    </xf>
    <xf numFmtId="0" fontId="0" fillId="0" borderId="27" xfId="0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34" borderId="15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34" borderId="12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54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34" borderId="29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0" fillId="33" borderId="12" xfId="0" applyFont="1" applyFill="1" applyBorder="1" applyAlignment="1" applyProtection="1">
      <alignment vertical="center" wrapText="1"/>
      <protection/>
    </xf>
    <xf numFmtId="0" fontId="36" fillId="0" borderId="29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29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left"/>
      <protection/>
    </xf>
    <xf numFmtId="0" fontId="39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1" fillId="0" borderId="18" xfId="0" applyFont="1" applyBorder="1" applyAlignment="1">
      <alignment horizontal="center" vertical="center" wrapText="1"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25" fillId="33" borderId="29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horizontal="center" vertical="center"/>
    </xf>
    <xf numFmtId="0" fontId="25" fillId="33" borderId="54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>
      <alignment horizontal="center" vertical="center"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33" borderId="54" xfId="0" applyFont="1" applyFill="1" applyBorder="1" applyAlignment="1" applyProtection="1">
      <alignment horizontal="center" vertical="center" wrapText="1"/>
      <protection/>
    </xf>
    <xf numFmtId="0" fontId="31" fillId="0" borderId="54" xfId="0" applyFont="1" applyBorder="1" applyAlignment="1">
      <alignment horizontal="center" vertical="center"/>
    </xf>
    <xf numFmtId="0" fontId="25" fillId="33" borderId="56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5" fillId="33" borderId="32" xfId="0" applyFont="1" applyFill="1" applyBorder="1" applyAlignment="1" applyProtection="1">
      <alignment horizontal="center" vertical="center" wrapText="1"/>
      <protection/>
    </xf>
    <xf numFmtId="0" fontId="25" fillId="33" borderId="47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left" vertical="center" wrapText="1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5" fillId="0" borderId="15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5" fillId="0" borderId="57" xfId="0" applyFont="1" applyFill="1" applyBorder="1" applyAlignment="1" applyProtection="1">
      <alignment horizontal="left" vertical="top" wrapText="1"/>
      <protection locked="0"/>
    </xf>
    <xf numFmtId="0" fontId="31" fillId="0" borderId="58" xfId="0" applyFont="1" applyBorder="1" applyAlignment="1" applyProtection="1">
      <alignment horizontal="left" vertical="top" wrapText="1"/>
      <protection locked="0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60" xfId="0" applyFont="1" applyBorder="1" applyAlignment="1" applyProtection="1">
      <alignment horizontal="left" vertical="top" wrapText="1"/>
      <protection locked="0"/>
    </xf>
    <xf numFmtId="0" fontId="31" fillId="0" borderId="61" xfId="0" applyFont="1" applyBorder="1" applyAlignment="1" applyProtection="1">
      <alignment horizontal="left" vertical="top" wrapText="1"/>
      <protection locked="0"/>
    </xf>
    <xf numFmtId="0" fontId="31" fillId="0" borderId="62" xfId="0" applyFont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31" fillId="0" borderId="29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25" fillId="33" borderId="18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horizontal="center" vertical="center"/>
    </xf>
    <xf numFmtId="0" fontId="37" fillId="33" borderId="12" xfId="0" applyFont="1" applyFill="1" applyBorder="1" applyAlignment="1" applyProtection="1">
      <alignment horizontal="left" vertical="center" wrapText="1"/>
      <protection/>
    </xf>
    <xf numFmtId="0" fontId="37" fillId="33" borderId="29" xfId="0" applyFont="1" applyFill="1" applyBorder="1" applyAlignment="1" applyProtection="1">
      <alignment horizontal="left" vertical="center" wrapText="1"/>
      <protection/>
    </xf>
    <xf numFmtId="0" fontId="37" fillId="33" borderId="15" xfId="0" applyFont="1" applyFill="1" applyBorder="1" applyAlignment="1" applyProtection="1">
      <alignment horizontal="left" vertical="center" wrapText="1"/>
      <protection/>
    </xf>
    <xf numFmtId="0" fontId="25" fillId="33" borderId="10" xfId="0" applyFont="1" applyFill="1" applyBorder="1" applyAlignment="1" applyProtection="1">
      <alignment vertical="center" wrapText="1"/>
      <protection/>
    </xf>
    <xf numFmtId="0" fontId="31" fillId="0" borderId="55" xfId="0" applyFont="1" applyBorder="1" applyAlignment="1">
      <alignment horizontal="center" vertical="center"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31" fillId="33" borderId="29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25" fillId="33" borderId="11" xfId="0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vertical="center" wrapText="1"/>
      <protection/>
    </xf>
    <xf numFmtId="0" fontId="25" fillId="33" borderId="12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vertical="center"/>
      <protection/>
    </xf>
    <xf numFmtId="0" fontId="20" fillId="33" borderId="29" xfId="0" applyFont="1" applyFill="1" applyBorder="1" applyAlignment="1" applyProtection="1">
      <alignment vertical="center"/>
      <protection/>
    </xf>
    <xf numFmtId="0" fontId="20" fillId="33" borderId="15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0" fillId="0" borderId="31" xfId="0" applyBorder="1" applyAlignment="1">
      <alignment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2" xfId="0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20" fillId="33" borderId="29" xfId="0" applyFont="1" applyFill="1" applyBorder="1" applyAlignment="1" applyProtection="1">
      <alignment horizontal="left" vertical="center" wrapText="1"/>
      <protection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20" fillId="33" borderId="29" xfId="0" applyFont="1" applyFill="1" applyBorder="1" applyAlignment="1" applyProtection="1">
      <alignment horizontal="left" vertical="center"/>
      <protection/>
    </xf>
    <xf numFmtId="0" fontId="20" fillId="34" borderId="12" xfId="0" applyFont="1" applyFill="1" applyBorder="1" applyAlignment="1" applyProtection="1">
      <alignment horizontal="center" vertical="center"/>
      <protection locked="0"/>
    </xf>
    <xf numFmtId="0" fontId="20" fillId="34" borderId="29" xfId="0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3" fillId="33" borderId="32" xfId="0" applyFont="1" applyFill="1" applyBorder="1" applyAlignment="1" applyProtection="1">
      <alignment horizontal="left" vertical="top" wrapText="1"/>
      <protection/>
    </xf>
    <xf numFmtId="0" fontId="3" fillId="33" borderId="28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10" fillId="33" borderId="27" xfId="0" applyFont="1" applyFill="1" applyBorder="1" applyAlignment="1" applyProtection="1">
      <alignment horizontal="left" vertical="top" wrapText="1"/>
      <protection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28" xfId="0" applyFont="1" applyFill="1" applyBorder="1" applyAlignment="1" applyProtection="1">
      <alignment horizontal="left" vertical="top" wrapText="1"/>
      <protection/>
    </xf>
    <xf numFmtId="0" fontId="10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65" xfId="0" applyFont="1" applyFill="1" applyBorder="1" applyAlignment="1">
      <alignment vertical="center" wrapText="1"/>
    </xf>
    <xf numFmtId="0" fontId="10" fillId="33" borderId="66" xfId="0" applyFont="1" applyFill="1" applyBorder="1" applyAlignment="1">
      <alignment vertical="center"/>
    </xf>
    <xf numFmtId="0" fontId="10" fillId="33" borderId="67" xfId="0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vertical="center" wrapText="1"/>
    </xf>
    <xf numFmtId="0" fontId="10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32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29" fillId="33" borderId="17" xfId="0" applyFont="1" applyFill="1" applyBorder="1" applyAlignment="1" applyProtection="1">
      <alignment horizontal="left" vertical="top" wrapText="1"/>
      <protection/>
    </xf>
    <xf numFmtId="0" fontId="29" fillId="33" borderId="14" xfId="0" applyFont="1" applyFill="1" applyBorder="1" applyAlignment="1" applyProtection="1">
      <alignment horizontal="left" vertical="top" wrapText="1"/>
      <protection/>
    </xf>
    <xf numFmtId="0" fontId="29" fillId="33" borderId="27" xfId="0" applyFont="1" applyFill="1" applyBorder="1" applyAlignment="1" applyProtection="1">
      <alignment horizontal="left" vertical="top" wrapText="1"/>
      <protection/>
    </xf>
    <xf numFmtId="0" fontId="29" fillId="33" borderId="32" xfId="0" applyFont="1" applyFill="1" applyBorder="1" applyAlignment="1" applyProtection="1">
      <alignment horizontal="left" vertical="top" wrapText="1"/>
      <protection/>
    </xf>
    <xf numFmtId="0" fontId="29" fillId="33" borderId="28" xfId="0" applyFont="1" applyFill="1" applyBorder="1" applyAlignment="1" applyProtection="1">
      <alignment horizontal="left" vertical="top" wrapText="1"/>
      <protection/>
    </xf>
    <xf numFmtId="0" fontId="10" fillId="33" borderId="7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vertical="center" wrapText="1"/>
    </xf>
    <xf numFmtId="0" fontId="4" fillId="33" borderId="45" xfId="0" applyFont="1" applyFill="1" applyBorder="1" applyAlignment="1">
      <alignment vertical="center" wrapText="1"/>
    </xf>
    <xf numFmtId="0" fontId="22" fillId="33" borderId="26" xfId="0" applyFont="1" applyFill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3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0" fillId="33" borderId="78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10" fillId="33" borderId="74" xfId="0" applyFont="1" applyFill="1" applyBorder="1" applyAlignment="1">
      <alignment vertical="center" wrapText="1"/>
    </xf>
    <xf numFmtId="0" fontId="10" fillId="33" borderId="75" xfId="0" applyFont="1" applyFill="1" applyBorder="1" applyAlignment="1">
      <alignment vertical="center" wrapText="1"/>
    </xf>
    <xf numFmtId="0" fontId="14" fillId="33" borderId="73" xfId="0" applyFont="1" applyFill="1" applyBorder="1" applyAlignment="1" applyProtection="1">
      <alignment horizontal="left" vertical="center" wrapText="1"/>
      <protection/>
    </xf>
    <xf numFmtId="0" fontId="0" fillId="0" borderId="75" xfId="0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51" xfId="0" applyFont="1" applyFill="1" applyBorder="1" applyAlignment="1" applyProtection="1">
      <alignment horizontal="left" vertical="top" wrapText="1"/>
      <protection locked="0"/>
    </xf>
    <xf numFmtId="0" fontId="0" fillId="0" borderId="52" xfId="0" applyFill="1" applyBorder="1" applyAlignment="1" applyProtection="1">
      <alignment horizontal="left" vertical="top" wrapText="1"/>
      <protection locked="0"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horizontal="center" vertical="center" wrapText="1"/>
      <protection/>
    </xf>
    <xf numFmtId="0" fontId="20" fillId="33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3" borderId="15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4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31" xfId="0" applyFont="1" applyFill="1" applyBorder="1" applyAlignment="1" applyProtection="1">
      <alignment horizontal="center" vertical="center" wrapText="1"/>
      <protection/>
    </xf>
    <xf numFmtId="0" fontId="20" fillId="33" borderId="18" xfId="0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left" vertical="top" wrapText="1"/>
      <protection locked="0"/>
    </xf>
    <xf numFmtId="0" fontId="3" fillId="34" borderId="52" xfId="0" applyFont="1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horizontal="left" vertical="top" wrapText="1"/>
      <protection locked="0"/>
    </xf>
    <xf numFmtId="0" fontId="0" fillId="34" borderId="53" xfId="0" applyFill="1" applyBorder="1" applyAlignment="1" applyProtection="1">
      <alignment horizontal="left" vertical="top" wrapText="1"/>
      <protection locked="0"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0" defaultRowHeight="0" customHeight="1" zeroHeight="1"/>
  <cols>
    <col min="1" max="1" width="1.625" style="248" customWidth="1"/>
    <col min="2" max="2" width="13.75390625" style="251" customWidth="1"/>
    <col min="3" max="3" width="9.125" style="251" customWidth="1"/>
    <col min="4" max="4" width="8.00390625" style="251" customWidth="1"/>
    <col min="5" max="5" width="7.75390625" style="251" customWidth="1"/>
    <col min="6" max="6" width="17.625" style="251" customWidth="1"/>
    <col min="7" max="7" width="12.25390625" style="251" customWidth="1"/>
    <col min="8" max="8" width="6.25390625" style="251" customWidth="1"/>
    <col min="9" max="9" width="8.375" style="251" customWidth="1"/>
    <col min="10" max="10" width="10.375" style="251" customWidth="1"/>
    <col min="11" max="11" width="1.75390625" style="254" customWidth="1"/>
    <col min="12" max="16384" width="0" style="251" hidden="1" customWidth="1"/>
  </cols>
  <sheetData>
    <row r="1" spans="1:11" s="248" customFormat="1" ht="14.2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112"/>
    </row>
    <row r="2" spans="1:11" ht="27.75" customHeight="1" thickBot="1">
      <c r="A2" s="247"/>
      <c r="B2" s="351"/>
      <c r="C2" s="249"/>
      <c r="D2" s="249"/>
      <c r="E2" s="249"/>
      <c r="F2" s="249"/>
      <c r="G2" s="250"/>
      <c r="H2" s="250"/>
      <c r="I2" s="250"/>
      <c r="J2" s="250"/>
      <c r="K2" s="112"/>
    </row>
    <row r="3" spans="1:11" ht="27" customHeight="1" thickBot="1">
      <c r="A3" s="247"/>
      <c r="B3" s="351"/>
      <c r="C3" s="249"/>
      <c r="D3" s="249"/>
      <c r="E3" s="249"/>
      <c r="F3" s="249"/>
      <c r="G3" s="250"/>
      <c r="H3" s="352" t="s">
        <v>23</v>
      </c>
      <c r="I3" s="353"/>
      <c r="J3" s="354"/>
      <c r="K3" s="112"/>
    </row>
    <row r="4" spans="1:11" ht="12.75">
      <c r="A4" s="247"/>
      <c r="B4" s="250"/>
      <c r="C4" s="256"/>
      <c r="D4" s="256"/>
      <c r="E4" s="256"/>
      <c r="F4" s="256"/>
      <c r="G4" s="250"/>
      <c r="H4" s="250"/>
      <c r="I4" s="250"/>
      <c r="J4" s="250"/>
      <c r="K4" s="112"/>
    </row>
    <row r="5" spans="1:11" ht="12.75">
      <c r="A5" s="247"/>
      <c r="B5" s="49" t="s">
        <v>26</v>
      </c>
      <c r="C5" s="48"/>
      <c r="D5" s="48"/>
      <c r="E5" s="256"/>
      <c r="F5" s="256"/>
      <c r="G5" s="250"/>
      <c r="H5" s="250"/>
      <c r="I5" s="250"/>
      <c r="J5" s="250"/>
      <c r="K5" s="112"/>
    </row>
    <row r="6" spans="1:11" ht="15">
      <c r="A6" s="247"/>
      <c r="B6" s="49" t="s">
        <v>12</v>
      </c>
      <c r="C6" s="48"/>
      <c r="D6" s="48"/>
      <c r="E6" s="253"/>
      <c r="F6" s="253"/>
      <c r="G6" s="266"/>
      <c r="H6" s="49" t="s">
        <v>11</v>
      </c>
      <c r="I6" s="48"/>
      <c r="J6" s="104"/>
      <c r="K6" s="112"/>
    </row>
    <row r="7" spans="1:11" ht="13.5" customHeight="1">
      <c r="A7" s="247"/>
      <c r="B7" s="253"/>
      <c r="C7" s="253"/>
      <c r="D7" s="253"/>
      <c r="E7" s="253"/>
      <c r="F7" s="253"/>
      <c r="G7" s="267"/>
      <c r="H7" s="49" t="s">
        <v>460</v>
      </c>
      <c r="I7" s="48"/>
      <c r="J7" s="104"/>
      <c r="K7" s="112"/>
    </row>
    <row r="8" spans="1:11" ht="12.75">
      <c r="A8" s="247"/>
      <c r="B8" s="355" t="s">
        <v>459</v>
      </c>
      <c r="C8" s="355"/>
      <c r="D8" s="355"/>
      <c r="E8" s="355"/>
      <c r="F8" s="355"/>
      <c r="G8" s="355"/>
      <c r="H8" s="49" t="s">
        <v>13</v>
      </c>
      <c r="I8" s="48"/>
      <c r="J8" s="104"/>
      <c r="K8" s="112"/>
    </row>
    <row r="9" spans="1:14" ht="13.5" customHeight="1">
      <c r="A9" s="247"/>
      <c r="B9" s="270" t="s">
        <v>22</v>
      </c>
      <c r="C9" s="270"/>
      <c r="D9" s="270"/>
      <c r="E9" s="270"/>
      <c r="F9" s="270"/>
      <c r="G9" s="270"/>
      <c r="H9" s="49" t="s">
        <v>450</v>
      </c>
      <c r="I9" s="48"/>
      <c r="J9" s="104"/>
      <c r="K9" s="94"/>
      <c r="L9" s="104"/>
      <c r="M9" s="104"/>
      <c r="N9" s="104"/>
    </row>
    <row r="10" spans="1:14" ht="12.75">
      <c r="A10" s="247"/>
      <c r="B10" s="270" t="s">
        <v>433</v>
      </c>
      <c r="C10" s="270"/>
      <c r="D10" s="270"/>
      <c r="E10" s="270"/>
      <c r="F10" s="270"/>
      <c r="G10" s="270"/>
      <c r="H10" s="49"/>
      <c r="I10" s="48"/>
      <c r="J10" s="104"/>
      <c r="K10" s="94"/>
      <c r="L10" s="104"/>
      <c r="M10" s="104"/>
      <c r="N10" s="104"/>
    </row>
    <row r="11" spans="1:14" ht="12.75" customHeight="1">
      <c r="A11" s="247"/>
      <c r="B11" s="355" t="s">
        <v>434</v>
      </c>
      <c r="C11" s="355"/>
      <c r="D11" s="355"/>
      <c r="E11" s="355"/>
      <c r="F11" s="355"/>
      <c r="G11" s="269"/>
      <c r="H11" s="356" t="s">
        <v>27</v>
      </c>
      <c r="I11" s="357"/>
      <c r="J11" s="358"/>
      <c r="K11" s="94"/>
      <c r="L11" s="104"/>
      <c r="M11" s="104"/>
      <c r="N11" s="104"/>
    </row>
    <row r="12" spans="1:14" ht="14.25">
      <c r="A12" s="247"/>
      <c r="B12" s="270"/>
      <c r="C12" s="270"/>
      <c r="D12" s="270"/>
      <c r="E12" s="270"/>
      <c r="F12" s="270"/>
      <c r="G12" s="270"/>
      <c r="H12" s="359" t="s">
        <v>470</v>
      </c>
      <c r="I12" s="360"/>
      <c r="J12" s="361"/>
      <c r="K12" s="94"/>
      <c r="L12" s="104"/>
      <c r="M12" s="104"/>
      <c r="N12" s="104"/>
    </row>
    <row r="13" spans="1:11" ht="15">
      <c r="A13" s="247"/>
      <c r="B13" s="270" t="s">
        <v>14</v>
      </c>
      <c r="C13" s="270"/>
      <c r="D13" s="270"/>
      <c r="E13" s="270"/>
      <c r="F13" s="270"/>
      <c r="G13" s="271"/>
      <c r="H13" s="279"/>
      <c r="I13" s="279"/>
      <c r="J13" s="267"/>
      <c r="K13" s="112"/>
    </row>
    <row r="14" spans="1:11" ht="15">
      <c r="A14" s="247"/>
      <c r="B14" s="40" t="s">
        <v>16</v>
      </c>
      <c r="C14" s="270"/>
      <c r="D14" s="270"/>
      <c r="E14" s="270"/>
      <c r="F14" s="270"/>
      <c r="G14" s="280" t="s">
        <v>15</v>
      </c>
      <c r="H14" s="362" t="s">
        <v>469</v>
      </c>
      <c r="I14" s="363"/>
      <c r="J14" s="364"/>
      <c r="K14" s="112"/>
    </row>
    <row r="15" spans="1:11" ht="27" customHeight="1">
      <c r="A15" s="247"/>
      <c r="B15" s="271" t="s">
        <v>17</v>
      </c>
      <c r="C15" s="271"/>
      <c r="D15" s="271"/>
      <c r="E15" s="271"/>
      <c r="F15" s="271"/>
      <c r="G15" s="271"/>
      <c r="H15" s="272"/>
      <c r="I15" s="272"/>
      <c r="J15" s="272"/>
      <c r="K15" s="112"/>
    </row>
    <row r="16" spans="1:11" ht="15" customHeight="1">
      <c r="A16" s="247"/>
      <c r="B16" s="271" t="s">
        <v>18</v>
      </c>
      <c r="C16" s="271"/>
      <c r="D16" s="271"/>
      <c r="E16" s="271"/>
      <c r="F16" s="365" t="s">
        <v>10</v>
      </c>
      <c r="G16" s="366"/>
      <c r="H16" s="362"/>
      <c r="I16" s="363"/>
      <c r="J16" s="364"/>
      <c r="K16" s="112"/>
    </row>
    <row r="17" spans="1:11" ht="23.25" customHeight="1">
      <c r="A17" s="247"/>
      <c r="B17" s="256"/>
      <c r="C17" s="250"/>
      <c r="D17" s="250"/>
      <c r="E17" s="250"/>
      <c r="F17" s="250"/>
      <c r="G17" s="250"/>
      <c r="H17" s="250"/>
      <c r="I17" s="250"/>
      <c r="J17" s="250"/>
      <c r="K17" s="112"/>
    </row>
    <row r="18" spans="1:11" ht="12.75">
      <c r="A18" s="247"/>
      <c r="B18" s="256"/>
      <c r="C18" s="250"/>
      <c r="D18" s="250"/>
      <c r="E18" s="250"/>
      <c r="F18" s="250"/>
      <c r="G18" s="250"/>
      <c r="H18" s="250"/>
      <c r="I18" s="250"/>
      <c r="J18" s="250"/>
      <c r="K18" s="112"/>
    </row>
    <row r="19" spans="1:11" ht="20.25">
      <c r="A19" s="247"/>
      <c r="B19" s="335"/>
      <c r="C19" s="336"/>
      <c r="D19" s="336"/>
      <c r="E19" s="336"/>
      <c r="F19" s="336"/>
      <c r="G19" s="336"/>
      <c r="H19" s="336"/>
      <c r="I19" s="336"/>
      <c r="J19" s="336"/>
      <c r="K19" s="112"/>
    </row>
    <row r="20" spans="1:11" ht="20.25">
      <c r="A20" s="247"/>
      <c r="B20" s="335"/>
      <c r="C20" s="336"/>
      <c r="D20" s="336"/>
      <c r="E20" s="336"/>
      <c r="F20" s="336"/>
      <c r="G20" s="336"/>
      <c r="H20" s="336"/>
      <c r="I20" s="336"/>
      <c r="J20" s="336"/>
      <c r="K20" s="112"/>
    </row>
    <row r="21" spans="1:11" ht="22.5" customHeight="1">
      <c r="A21" s="247"/>
      <c r="B21" s="335" t="s">
        <v>8</v>
      </c>
      <c r="C21" s="336"/>
      <c r="D21" s="336"/>
      <c r="E21" s="336"/>
      <c r="F21" s="336"/>
      <c r="G21" s="336"/>
      <c r="H21" s="336"/>
      <c r="I21" s="336"/>
      <c r="J21" s="336"/>
      <c r="K21" s="112"/>
    </row>
    <row r="22" spans="1:11" ht="20.25">
      <c r="A22" s="247"/>
      <c r="B22" s="335" t="s">
        <v>427</v>
      </c>
      <c r="C22" s="336"/>
      <c r="D22" s="336"/>
      <c r="E22" s="336"/>
      <c r="F22" s="336"/>
      <c r="G22" s="336"/>
      <c r="H22" s="336"/>
      <c r="I22" s="336"/>
      <c r="J22" s="336"/>
      <c r="K22" s="112"/>
    </row>
    <row r="23" spans="1:11" ht="20.25">
      <c r="A23" s="247"/>
      <c r="B23" s="335" t="s">
        <v>9</v>
      </c>
      <c r="C23" s="335"/>
      <c r="D23" s="335"/>
      <c r="E23" s="335"/>
      <c r="F23" s="335"/>
      <c r="G23" s="335"/>
      <c r="H23" s="335"/>
      <c r="I23" s="335"/>
      <c r="J23" s="335"/>
      <c r="K23" s="112"/>
    </row>
    <row r="24" spans="1:11" ht="20.25">
      <c r="A24" s="247"/>
      <c r="B24" s="281"/>
      <c r="C24" s="282"/>
      <c r="D24" s="282"/>
      <c r="E24" s="283"/>
      <c r="F24" s="284">
        <v>2013</v>
      </c>
      <c r="G24" s="282"/>
      <c r="H24" s="282"/>
      <c r="I24" s="282"/>
      <c r="J24" s="282"/>
      <c r="K24" s="112"/>
    </row>
    <row r="25" spans="1:11" ht="12.75">
      <c r="A25" s="247"/>
      <c r="B25" s="250"/>
      <c r="C25" s="250"/>
      <c r="D25" s="250"/>
      <c r="E25" s="250"/>
      <c r="F25" s="250"/>
      <c r="G25" s="250"/>
      <c r="H25" s="250"/>
      <c r="I25" s="250"/>
      <c r="J25" s="250"/>
      <c r="K25" s="112"/>
    </row>
    <row r="26" spans="1:11" ht="12.75">
      <c r="A26" s="247"/>
      <c r="B26" s="250"/>
      <c r="C26" s="250"/>
      <c r="D26" s="250"/>
      <c r="E26" s="250"/>
      <c r="F26" s="250"/>
      <c r="G26" s="250"/>
      <c r="H26" s="250"/>
      <c r="I26" s="250"/>
      <c r="J26" s="250"/>
      <c r="K26" s="112"/>
    </row>
    <row r="27" spans="1:11" ht="15">
      <c r="A27" s="247"/>
      <c r="B27" s="252"/>
      <c r="C27" s="249"/>
      <c r="D27" s="249"/>
      <c r="E27" s="249"/>
      <c r="F27" s="264"/>
      <c r="G27" s="349"/>
      <c r="H27" s="349"/>
      <c r="I27" s="249"/>
      <c r="J27" s="249"/>
      <c r="K27" s="112"/>
    </row>
    <row r="28" spans="1:11" ht="15">
      <c r="A28" s="247"/>
      <c r="B28" s="252"/>
      <c r="C28" s="249"/>
      <c r="D28" s="249"/>
      <c r="E28" s="249"/>
      <c r="F28" s="264"/>
      <c r="G28" s="263"/>
      <c r="H28" s="263"/>
      <c r="I28" s="249"/>
      <c r="J28" s="249"/>
      <c r="K28" s="112"/>
    </row>
    <row r="29" spans="1:11" ht="43.5" customHeight="1">
      <c r="A29" s="247"/>
      <c r="B29" s="345"/>
      <c r="C29" s="345"/>
      <c r="D29" s="345"/>
      <c r="E29" s="345"/>
      <c r="F29" s="345"/>
      <c r="G29" s="345"/>
      <c r="H29" s="345"/>
      <c r="I29" s="345"/>
      <c r="J29" s="345"/>
      <c r="K29" s="112"/>
    </row>
    <row r="30" spans="1:11" ht="14.25" customHeight="1">
      <c r="A30" s="247"/>
      <c r="B30" s="253"/>
      <c r="C30" s="253"/>
      <c r="D30" s="253"/>
      <c r="E30" s="253"/>
      <c r="F30" s="253"/>
      <c r="G30" s="267"/>
      <c r="H30" s="267"/>
      <c r="I30" s="267"/>
      <c r="J30" s="267"/>
      <c r="K30" s="112"/>
    </row>
    <row r="31" spans="1:11" ht="33.75" customHeight="1">
      <c r="A31" s="247"/>
      <c r="B31" s="346"/>
      <c r="C31" s="346"/>
      <c r="D31" s="346"/>
      <c r="E31" s="346"/>
      <c r="F31" s="346"/>
      <c r="G31" s="346"/>
      <c r="H31" s="346"/>
      <c r="I31" s="346"/>
      <c r="J31" s="346"/>
      <c r="K31" s="112"/>
    </row>
    <row r="32" spans="1:11" ht="10.5" customHeight="1" thickBot="1">
      <c r="A32" s="247"/>
      <c r="B32" s="253"/>
      <c r="C32" s="267"/>
      <c r="D32" s="267"/>
      <c r="E32" s="267"/>
      <c r="F32" s="267"/>
      <c r="G32" s="267"/>
      <c r="H32" s="267"/>
      <c r="I32" s="267"/>
      <c r="J32" s="267"/>
      <c r="K32" s="112"/>
    </row>
    <row r="33" spans="1:11" ht="19.5" customHeight="1">
      <c r="A33" s="247"/>
      <c r="B33" s="328" t="s">
        <v>3</v>
      </c>
      <c r="C33" s="273" t="s">
        <v>4</v>
      </c>
      <c r="D33" s="274"/>
      <c r="E33" s="337"/>
      <c r="F33" s="337"/>
      <c r="G33" s="337"/>
      <c r="H33" s="337"/>
      <c r="I33" s="338"/>
      <c r="J33" s="339"/>
      <c r="K33" s="112"/>
    </row>
    <row r="34" spans="1:11" ht="19.5" customHeight="1">
      <c r="A34" s="247"/>
      <c r="B34" s="329"/>
      <c r="C34" s="261" t="s">
        <v>5</v>
      </c>
      <c r="D34" s="262"/>
      <c r="E34" s="340"/>
      <c r="F34" s="340"/>
      <c r="G34" s="340"/>
      <c r="H34" s="340"/>
      <c r="I34" s="341"/>
      <c r="J34" s="342"/>
      <c r="K34" s="112"/>
    </row>
    <row r="35" spans="1:11" ht="19.5" customHeight="1">
      <c r="A35" s="247"/>
      <c r="B35" s="329"/>
      <c r="C35" s="259" t="s">
        <v>6</v>
      </c>
      <c r="D35" s="260"/>
      <c r="E35" s="343"/>
      <c r="F35" s="340"/>
      <c r="G35" s="340"/>
      <c r="H35" s="340"/>
      <c r="I35" s="341"/>
      <c r="J35" s="342"/>
      <c r="K35" s="112"/>
    </row>
    <row r="36" spans="1:11" ht="19.5" customHeight="1" thickBot="1">
      <c r="A36" s="247"/>
      <c r="B36" s="330"/>
      <c r="C36" s="275" t="s">
        <v>7</v>
      </c>
      <c r="D36" s="276"/>
      <c r="E36" s="331"/>
      <c r="F36" s="332"/>
      <c r="G36" s="332"/>
      <c r="H36" s="332"/>
      <c r="I36" s="333"/>
      <c r="J36" s="334"/>
      <c r="K36" s="112"/>
    </row>
    <row r="37" spans="1:11" ht="18.75" customHeight="1">
      <c r="A37" s="247"/>
      <c r="B37" s="347"/>
      <c r="C37" s="278"/>
      <c r="D37" s="278"/>
      <c r="E37" s="350"/>
      <c r="F37" s="350"/>
      <c r="G37" s="350"/>
      <c r="H37" s="350"/>
      <c r="I37" s="349"/>
      <c r="J37" s="349"/>
      <c r="K37" s="112"/>
    </row>
    <row r="38" spans="1:11" ht="18.75" customHeight="1">
      <c r="A38" s="247"/>
      <c r="B38" s="347"/>
      <c r="C38" s="277"/>
      <c r="D38" s="277"/>
      <c r="E38" s="350"/>
      <c r="F38" s="350"/>
      <c r="G38" s="350"/>
      <c r="H38" s="350"/>
      <c r="I38" s="349"/>
      <c r="J38" s="349"/>
      <c r="K38" s="112"/>
    </row>
    <row r="39" spans="1:11" ht="18.75" customHeight="1">
      <c r="A39" s="247"/>
      <c r="B39" s="347"/>
      <c r="C39" s="278"/>
      <c r="D39" s="278"/>
      <c r="E39" s="350"/>
      <c r="F39" s="350"/>
      <c r="G39" s="350"/>
      <c r="H39" s="350"/>
      <c r="I39" s="350"/>
      <c r="J39" s="350"/>
      <c r="K39" s="112"/>
    </row>
    <row r="40" spans="1:11" ht="18.75" customHeight="1">
      <c r="A40" s="247"/>
      <c r="B40" s="347"/>
      <c r="C40" s="278"/>
      <c r="D40" s="278"/>
      <c r="E40" s="350"/>
      <c r="F40" s="350"/>
      <c r="G40" s="350"/>
      <c r="H40" s="350"/>
      <c r="I40" s="350"/>
      <c r="J40" s="350"/>
      <c r="K40" s="112"/>
    </row>
    <row r="41" spans="1:11" ht="12" customHeight="1">
      <c r="A41" s="247"/>
      <c r="B41" s="344"/>
      <c r="C41" s="344"/>
      <c r="D41" s="249"/>
      <c r="E41" s="249"/>
      <c r="F41" s="265"/>
      <c r="G41" s="348"/>
      <c r="H41" s="348"/>
      <c r="I41" s="348"/>
      <c r="J41" s="348"/>
      <c r="K41" s="112"/>
    </row>
    <row r="42" ht="0" customHeight="1" hidden="1"/>
    <row r="43" ht="0" customHeight="1" hidden="1"/>
  </sheetData>
  <sheetProtection password="EC05" sheet="1" objects="1" scenarios="1" selectLockedCells="1" selectUnlockedCells="1"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PageLayoutView="0" workbookViewId="0" topLeftCell="A1">
      <selection activeCell="L10" sqref="L10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55" t="s">
        <v>462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177" t="s">
        <v>324</v>
      </c>
      <c r="C5" s="13"/>
      <c r="D5" s="13"/>
      <c r="E5" s="14"/>
      <c r="F5" s="14"/>
      <c r="G5" s="14"/>
      <c r="H5" s="14"/>
      <c r="I5" s="14"/>
      <c r="J5" s="13"/>
      <c r="K5" s="13"/>
      <c r="L5" s="63"/>
      <c r="M5" s="67" t="s">
        <v>228</v>
      </c>
    </row>
    <row r="6" spans="2:13" ht="60">
      <c r="B6" s="409"/>
      <c r="C6" s="409"/>
      <c r="D6" s="409"/>
      <c r="E6" s="5" t="s">
        <v>30</v>
      </c>
      <c r="F6" s="5" t="s">
        <v>19</v>
      </c>
      <c r="G6" s="404" t="s">
        <v>310</v>
      </c>
      <c r="H6" s="405"/>
      <c r="I6" s="5" t="s">
        <v>32</v>
      </c>
      <c r="J6" s="5" t="s">
        <v>142</v>
      </c>
      <c r="K6" s="45"/>
      <c r="L6" s="245" t="str">
        <f>IF(J8&lt;=I8,"ok","chyba")</f>
        <v>ok</v>
      </c>
      <c r="M6" s="69" t="s">
        <v>229</v>
      </c>
    </row>
    <row r="7" spans="2:13" ht="29.25" customHeight="1">
      <c r="B7" s="410" t="s">
        <v>28</v>
      </c>
      <c r="C7" s="410"/>
      <c r="D7" s="410"/>
      <c r="E7" s="8" t="s">
        <v>29</v>
      </c>
      <c r="F7" s="8">
        <v>1</v>
      </c>
      <c r="G7" s="381">
        <v>2</v>
      </c>
      <c r="H7" s="406"/>
      <c r="I7" s="8">
        <v>3</v>
      </c>
      <c r="J7" s="8">
        <v>4</v>
      </c>
      <c r="K7" s="35"/>
      <c r="L7" s="245" t="str">
        <f>IF(J9&lt;=I9,"ok","chyba")</f>
        <v>ok</v>
      </c>
      <c r="M7" s="69" t="s">
        <v>288</v>
      </c>
    </row>
    <row r="8" spans="2:13" ht="24" customHeight="1">
      <c r="B8" s="389" t="s">
        <v>33</v>
      </c>
      <c r="C8" s="390"/>
      <c r="D8" s="391"/>
      <c r="E8" s="8">
        <v>71</v>
      </c>
      <c r="F8" s="2">
        <v>57848</v>
      </c>
      <c r="G8" s="407">
        <v>6165</v>
      </c>
      <c r="H8" s="408"/>
      <c r="I8" s="2">
        <v>59211</v>
      </c>
      <c r="J8" s="2">
        <v>26858</v>
      </c>
      <c r="K8" s="66"/>
      <c r="L8" s="70" t="str">
        <f>IF(I9=SUM(F9:H9),"ok ","chyba")</f>
        <v>ok </v>
      </c>
      <c r="M8" s="69" t="s">
        <v>362</v>
      </c>
    </row>
    <row r="9" spans="2:13" ht="24.75" customHeight="1">
      <c r="B9" s="389" t="s">
        <v>34</v>
      </c>
      <c r="C9" s="390"/>
      <c r="D9" s="391"/>
      <c r="E9" s="8">
        <v>72</v>
      </c>
      <c r="F9" s="140">
        <v>1744</v>
      </c>
      <c r="G9" s="394">
        <v>4097</v>
      </c>
      <c r="H9" s="395"/>
      <c r="I9" s="141">
        <v>5841</v>
      </c>
      <c r="J9" s="140">
        <v>831</v>
      </c>
      <c r="K9" s="66"/>
      <c r="L9" s="367" t="s">
        <v>363</v>
      </c>
      <c r="M9" s="368"/>
    </row>
    <row r="10" spans="2:13" ht="65.25" customHeight="1">
      <c r="B10" s="177" t="s">
        <v>368</v>
      </c>
      <c r="C10" s="16"/>
      <c r="D10" s="16"/>
      <c r="E10" s="16"/>
      <c r="F10" s="16"/>
      <c r="G10" s="16"/>
      <c r="H10" s="16"/>
      <c r="I10" s="16"/>
      <c r="J10" s="16"/>
      <c r="K10" s="16"/>
      <c r="L10" s="64"/>
      <c r="M10" s="65"/>
    </row>
    <row r="11" spans="2:13" ht="24">
      <c r="B11" s="381"/>
      <c r="C11" s="396"/>
      <c r="D11" s="396"/>
      <c r="E11" s="396"/>
      <c r="F11" s="396"/>
      <c r="G11" s="397"/>
      <c r="H11" s="5" t="s">
        <v>30</v>
      </c>
      <c r="I11" s="5" t="s">
        <v>35</v>
      </c>
      <c r="J11" s="5" t="s">
        <v>307</v>
      </c>
      <c r="K11" s="45"/>
      <c r="L11" s="64"/>
      <c r="M11" s="65"/>
    </row>
    <row r="12" spans="2:13" ht="24.75" customHeight="1">
      <c r="B12" s="381" t="s">
        <v>28</v>
      </c>
      <c r="C12" s="384"/>
      <c r="D12" s="384"/>
      <c r="E12" s="384"/>
      <c r="F12" s="384"/>
      <c r="G12" s="385"/>
      <c r="H12" s="8" t="s">
        <v>29</v>
      </c>
      <c r="I12" s="8">
        <v>1</v>
      </c>
      <c r="J12" s="8">
        <v>2</v>
      </c>
      <c r="K12" s="35"/>
      <c r="L12" s="64"/>
      <c r="M12" s="65"/>
    </row>
    <row r="13" spans="2:13" ht="30" customHeight="1">
      <c r="B13" s="373" t="s">
        <v>40</v>
      </c>
      <c r="C13" s="370" t="s">
        <v>453</v>
      </c>
      <c r="D13" s="375"/>
      <c r="E13" s="375"/>
      <c r="F13" s="375"/>
      <c r="G13" s="376"/>
      <c r="H13" s="7">
        <v>73</v>
      </c>
      <c r="I13" s="2">
        <v>61</v>
      </c>
      <c r="J13" s="2">
        <v>61</v>
      </c>
      <c r="K13" s="66"/>
      <c r="L13" s="245" t="str">
        <f aca="true" t="shared" si="0" ref="L13:L18">IF(J13&lt;=I13,"ok","chyba")</f>
        <v>ok</v>
      </c>
      <c r="M13" s="69" t="s">
        <v>230</v>
      </c>
    </row>
    <row r="14" spans="2:13" ht="25.5" customHeight="1">
      <c r="B14" s="402"/>
      <c r="C14" s="369" t="s">
        <v>153</v>
      </c>
      <c r="D14" s="363"/>
      <c r="E14" s="363"/>
      <c r="F14" s="363"/>
      <c r="G14" s="364"/>
      <c r="H14" s="7" t="s">
        <v>154</v>
      </c>
      <c r="I14" s="2">
        <v>58</v>
      </c>
      <c r="J14" s="2">
        <v>58</v>
      </c>
      <c r="K14" s="66"/>
      <c r="L14" s="245" t="str">
        <f t="shared" si="0"/>
        <v>ok</v>
      </c>
      <c r="M14" s="69" t="s">
        <v>231</v>
      </c>
    </row>
    <row r="15" spans="2:13" ht="26.25" customHeight="1">
      <c r="B15" s="403"/>
      <c r="C15" s="369" t="s">
        <v>419</v>
      </c>
      <c r="D15" s="392"/>
      <c r="E15" s="392"/>
      <c r="F15" s="392"/>
      <c r="G15" s="393"/>
      <c r="H15" s="7">
        <v>74</v>
      </c>
      <c r="I15" s="2">
        <v>101</v>
      </c>
      <c r="J15" s="2">
        <v>88</v>
      </c>
      <c r="K15" s="66"/>
      <c r="L15" s="245" t="str">
        <f t="shared" si="0"/>
        <v>ok</v>
      </c>
      <c r="M15" s="69" t="s">
        <v>232</v>
      </c>
    </row>
    <row r="16" spans="2:13" ht="25.5" customHeight="1">
      <c r="B16" s="403"/>
      <c r="C16" s="370" t="s">
        <v>251</v>
      </c>
      <c r="D16" s="375"/>
      <c r="E16" s="375"/>
      <c r="F16" s="375"/>
      <c r="G16" s="376"/>
      <c r="H16" s="7">
        <v>77</v>
      </c>
      <c r="I16" s="2">
        <v>27</v>
      </c>
      <c r="J16" s="2">
        <v>27</v>
      </c>
      <c r="K16" s="66"/>
      <c r="L16" s="245" t="str">
        <f t="shared" si="0"/>
        <v>ok</v>
      </c>
      <c r="M16" s="69" t="s">
        <v>233</v>
      </c>
    </row>
    <row r="17" spans="2:13" ht="24.75" customHeight="1">
      <c r="B17" s="370" t="s">
        <v>369</v>
      </c>
      <c r="C17" s="375"/>
      <c r="D17" s="375"/>
      <c r="E17" s="375"/>
      <c r="F17" s="375"/>
      <c r="G17" s="376"/>
      <c r="H17" s="7">
        <v>78</v>
      </c>
      <c r="I17" s="2">
        <v>62</v>
      </c>
      <c r="J17" s="2">
        <v>61</v>
      </c>
      <c r="K17" s="66"/>
      <c r="L17" s="245" t="str">
        <f t="shared" si="0"/>
        <v>ok</v>
      </c>
      <c r="M17" s="69" t="s">
        <v>234</v>
      </c>
    </row>
    <row r="18" spans="2:13" ht="24.75" customHeight="1">
      <c r="B18" s="370" t="s">
        <v>371</v>
      </c>
      <c r="C18" s="371"/>
      <c r="D18" s="371"/>
      <c r="E18" s="371"/>
      <c r="F18" s="371"/>
      <c r="G18" s="372"/>
      <c r="H18" s="7" t="s">
        <v>370</v>
      </c>
      <c r="I18" s="2">
        <v>13</v>
      </c>
      <c r="J18" s="2">
        <v>12</v>
      </c>
      <c r="K18" s="66"/>
      <c r="L18" s="245" t="str">
        <f t="shared" si="0"/>
        <v>ok</v>
      </c>
      <c r="M18" s="69" t="s">
        <v>372</v>
      </c>
    </row>
    <row r="19" spans="2:13" ht="70.5" customHeight="1">
      <c r="B19" s="16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246"/>
      <c r="M19" s="246"/>
    </row>
    <row r="20" spans="2:13" ht="25.5" customHeight="1">
      <c r="B20" s="22"/>
      <c r="C20" s="373" t="s">
        <v>30</v>
      </c>
      <c r="D20" s="377" t="s">
        <v>42</v>
      </c>
      <c r="E20" s="378"/>
      <c r="F20" s="381" t="s">
        <v>106</v>
      </c>
      <c r="G20" s="382"/>
      <c r="H20" s="382"/>
      <c r="I20" s="382"/>
      <c r="J20" s="383"/>
      <c r="K20" s="61"/>
      <c r="L20" s="68" t="str">
        <f>IF(J23&lt;=I23,"ok","chyba")</f>
        <v>ok</v>
      </c>
      <c r="M20" s="69" t="s">
        <v>235</v>
      </c>
    </row>
    <row r="21" spans="2:13" ht="28.5" customHeight="1">
      <c r="B21" s="23"/>
      <c r="C21" s="374"/>
      <c r="D21" s="379"/>
      <c r="E21" s="380"/>
      <c r="F21" s="8" t="s">
        <v>253</v>
      </c>
      <c r="G21" s="381" t="s">
        <v>37</v>
      </c>
      <c r="H21" s="400"/>
      <c r="I21" s="25" t="s">
        <v>38</v>
      </c>
      <c r="J21" s="8" t="s">
        <v>37</v>
      </c>
      <c r="K21" s="35"/>
      <c r="L21" s="68" t="str">
        <f>IF(G23&lt;=F23,"ok","chyba")</f>
        <v>ok</v>
      </c>
      <c r="M21" s="69" t="s">
        <v>236</v>
      </c>
    </row>
    <row r="22" spans="2:13" ht="27" customHeight="1">
      <c r="B22" s="24" t="s">
        <v>28</v>
      </c>
      <c r="C22" s="17" t="s">
        <v>29</v>
      </c>
      <c r="D22" s="381">
        <v>1</v>
      </c>
      <c r="E22" s="383"/>
      <c r="F22" s="8">
        <v>2</v>
      </c>
      <c r="G22" s="381">
        <v>3</v>
      </c>
      <c r="H22" s="400"/>
      <c r="I22" s="25">
        <v>4</v>
      </c>
      <c r="J22" s="8">
        <v>5</v>
      </c>
      <c r="K22" s="35"/>
      <c r="L22" s="70" t="str">
        <f>IF(D23=SUM(F23,I23),"ok ","chyba")</f>
        <v>ok </v>
      </c>
      <c r="M22" s="69" t="s">
        <v>237</v>
      </c>
    </row>
    <row r="23" spans="2:13" ht="39.75" customHeight="1">
      <c r="B23" s="18" t="s">
        <v>262</v>
      </c>
      <c r="C23" s="8">
        <v>79</v>
      </c>
      <c r="D23" s="398">
        <v>3667</v>
      </c>
      <c r="E23" s="399"/>
      <c r="F23" s="3">
        <v>1442</v>
      </c>
      <c r="G23" s="398">
        <v>483</v>
      </c>
      <c r="H23" s="401"/>
      <c r="I23" s="36">
        <v>2225</v>
      </c>
      <c r="J23" s="3">
        <v>626</v>
      </c>
      <c r="K23" s="35"/>
      <c r="L23" s="35"/>
      <c r="M23" s="35"/>
    </row>
    <row r="24" spans="2:13" ht="39.75" customHeight="1">
      <c r="B24" s="44"/>
      <c r="C24" s="35"/>
      <c r="D24" s="46"/>
      <c r="E24" s="62"/>
      <c r="F24" s="46"/>
      <c r="G24" s="46"/>
      <c r="H24" s="46"/>
      <c r="I24" s="46"/>
      <c r="J24" s="46"/>
      <c r="K24" s="35"/>
      <c r="L24" s="35"/>
      <c r="M24" s="35"/>
    </row>
    <row r="25" spans="2:13" ht="39.75" customHeight="1">
      <c r="B25" s="44"/>
      <c r="C25" s="35"/>
      <c r="D25" s="46"/>
      <c r="E25" s="62"/>
      <c r="F25" s="46"/>
      <c r="G25" s="46"/>
      <c r="H25" s="46"/>
      <c r="I25" s="46"/>
      <c r="J25" s="46"/>
      <c r="K25" s="35"/>
      <c r="L25" s="35"/>
      <c r="M25" s="35"/>
    </row>
    <row r="26" spans="2:13" ht="39.75" customHeight="1">
      <c r="B26" s="44"/>
      <c r="C26" s="35"/>
      <c r="D26" s="46"/>
      <c r="E26" s="62"/>
      <c r="F26" s="46"/>
      <c r="G26" s="46"/>
      <c r="H26" s="46"/>
      <c r="I26" s="46"/>
      <c r="J26" s="46"/>
      <c r="K26" s="35"/>
      <c r="L26" s="35"/>
      <c r="M26" s="35"/>
    </row>
    <row r="27" spans="2:13" ht="116.25" customHeight="1" thickBot="1">
      <c r="B27" s="99" t="s">
        <v>265</v>
      </c>
      <c r="C27" s="35"/>
      <c r="D27" s="46"/>
      <c r="E27" s="62"/>
      <c r="F27" s="46"/>
      <c r="G27" s="46"/>
      <c r="H27" s="46"/>
      <c r="I27" s="46"/>
      <c r="J27" s="46"/>
      <c r="K27" s="35"/>
      <c r="L27" s="35"/>
      <c r="M27" s="35"/>
    </row>
    <row r="28" spans="2:13" ht="159.75" customHeight="1" thickBot="1">
      <c r="B28" s="386"/>
      <c r="C28" s="387"/>
      <c r="D28" s="387"/>
      <c r="E28" s="387"/>
      <c r="F28" s="387"/>
      <c r="G28" s="387"/>
      <c r="H28" s="387"/>
      <c r="I28" s="387"/>
      <c r="J28" s="388"/>
      <c r="K28" s="35"/>
      <c r="L28" s="35"/>
      <c r="M28" s="35"/>
    </row>
    <row r="29" spans="2:13" ht="13.5" customHeight="1">
      <c r="B29" s="44"/>
      <c r="C29" s="35"/>
      <c r="D29" s="46"/>
      <c r="E29" s="62"/>
      <c r="F29" s="46"/>
      <c r="G29" s="46"/>
      <c r="H29" s="46"/>
      <c r="I29" s="46"/>
      <c r="J29" s="46"/>
      <c r="K29" s="35"/>
      <c r="L29" s="35"/>
      <c r="M29" s="35"/>
    </row>
    <row r="30" spans="2:13" ht="12.75">
      <c r="B30" s="13"/>
      <c r="C30" s="13"/>
      <c r="D30" s="13"/>
      <c r="E30" s="14"/>
      <c r="F30" s="14"/>
      <c r="G30" s="14"/>
      <c r="H30" s="14"/>
      <c r="I30" s="14"/>
      <c r="J30" s="13"/>
      <c r="K30" s="13"/>
      <c r="L30" s="13"/>
      <c r="M30" s="13"/>
    </row>
    <row r="31" spans="2:13" ht="12.75" customHeight="1">
      <c r="B31" s="13"/>
      <c r="C31" s="13"/>
      <c r="D31" s="13"/>
      <c r="E31" s="14"/>
      <c r="F31" s="14"/>
      <c r="G31" s="14"/>
      <c r="H31" s="14"/>
      <c r="I31" s="14"/>
      <c r="J31" s="13"/>
      <c r="K31" s="13"/>
      <c r="L31" s="13"/>
      <c r="M31" s="1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EC05" sheet="1" objects="1" scenarios="1" selectLockedCells="1" selectUnlockedCells="1"/>
  <mergeCells count="27">
    <mergeCell ref="B13:B16"/>
    <mergeCell ref="G6:H6"/>
    <mergeCell ref="G7:H7"/>
    <mergeCell ref="G8:H8"/>
    <mergeCell ref="B6:D6"/>
    <mergeCell ref="B7:D7"/>
    <mergeCell ref="B8:D8"/>
    <mergeCell ref="B28:J28"/>
    <mergeCell ref="B9:D9"/>
    <mergeCell ref="C15:G15"/>
    <mergeCell ref="G9:H9"/>
    <mergeCell ref="B11:G11"/>
    <mergeCell ref="D23:E23"/>
    <mergeCell ref="G22:H22"/>
    <mergeCell ref="G23:H23"/>
    <mergeCell ref="G21:H21"/>
    <mergeCell ref="D22:E22"/>
    <mergeCell ref="L9:M9"/>
    <mergeCell ref="C14:G14"/>
    <mergeCell ref="B18:G18"/>
    <mergeCell ref="C20:C21"/>
    <mergeCell ref="C16:G16"/>
    <mergeCell ref="D20:E21"/>
    <mergeCell ref="F20:J20"/>
    <mergeCell ref="B12:G12"/>
    <mergeCell ref="B17:G17"/>
    <mergeCell ref="C13:G13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6"/>
  <sheetViews>
    <sheetView showGridLines="0" zoomScalePageLayoutView="0" workbookViewId="0" topLeftCell="C1">
      <selection activeCell="J20" sqref="J20"/>
    </sheetView>
  </sheetViews>
  <sheetFormatPr defaultColWidth="0" defaultRowHeight="12.75" zeroHeight="1"/>
  <cols>
    <col min="1" max="1" width="1.75390625" style="4" hidden="1" customWidth="1"/>
    <col min="2" max="2" width="22.125" style="43" customWidth="1"/>
    <col min="3" max="3" width="7.00390625" style="43" customWidth="1"/>
    <col min="4" max="4" width="8.00390625" style="43" customWidth="1"/>
    <col min="5" max="5" width="10.125" style="43" customWidth="1"/>
    <col min="6" max="6" width="9.75390625" style="43" customWidth="1"/>
    <col min="7" max="7" width="8.75390625" style="43" customWidth="1"/>
    <col min="8" max="8" width="12.00390625" style="43" customWidth="1"/>
    <col min="9" max="9" width="13.375" style="43" customWidth="1"/>
    <col min="10" max="10" width="12.00390625" style="43" customWidth="1"/>
    <col min="11" max="11" width="12.875" style="43" customWidth="1"/>
    <col min="12" max="12" width="10.375" style="43" customWidth="1"/>
    <col min="13" max="13" width="10.25390625" style="43" customWidth="1"/>
    <col min="14" max="14" width="9.625" style="43" customWidth="1"/>
    <col min="15" max="15" width="7.875" style="43" customWidth="1"/>
    <col min="16" max="16" width="2.125" style="43" customWidth="1"/>
    <col min="17" max="17" width="6.25390625" style="43" customWidth="1"/>
    <col min="18" max="18" width="29.00390625" style="43" customWidth="1"/>
    <col min="19" max="19" width="1.75390625" style="4" customWidth="1"/>
    <col min="20" max="16384" width="0" style="4" hidden="1" customWidth="1"/>
  </cols>
  <sheetData>
    <row r="1" spans="2:18" ht="1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55" t="s">
        <v>463</v>
      </c>
    </row>
    <row r="2" spans="2:18" ht="9.75" customHeight="1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2:18" ht="18" customHeight="1">
      <c r="B3" s="285" t="s">
        <v>325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9"/>
      <c r="Q3" s="39"/>
      <c r="R3" s="81" t="s">
        <v>228</v>
      </c>
    </row>
    <row r="4" spans="2:18" s="6" customFormat="1" ht="27" customHeight="1">
      <c r="B4" s="456"/>
      <c r="C4" s="457"/>
      <c r="D4" s="458"/>
      <c r="E4" s="418" t="s">
        <v>30</v>
      </c>
      <c r="F4" s="456" t="s">
        <v>42</v>
      </c>
      <c r="G4" s="464"/>
      <c r="H4" s="444" t="s">
        <v>106</v>
      </c>
      <c r="I4" s="450"/>
      <c r="J4" s="450"/>
      <c r="K4" s="450"/>
      <c r="L4" s="450"/>
      <c r="M4" s="450"/>
      <c r="N4" s="450"/>
      <c r="O4" s="451"/>
      <c r="P4" s="72"/>
      <c r="Q4" s="202" t="str">
        <f>IF(F7=SUM(H7,L7),"ok","chyba")</f>
        <v>ok</v>
      </c>
      <c r="R4" s="82" t="s">
        <v>239</v>
      </c>
    </row>
    <row r="5" spans="2:18" s="6" customFormat="1" ht="19.5" customHeight="1">
      <c r="B5" s="459"/>
      <c r="C5" s="460"/>
      <c r="D5" s="461"/>
      <c r="E5" s="420"/>
      <c r="F5" s="465"/>
      <c r="G5" s="466"/>
      <c r="H5" s="444" t="s">
        <v>41</v>
      </c>
      <c r="I5" s="446"/>
      <c r="J5" s="444" t="s">
        <v>37</v>
      </c>
      <c r="K5" s="452"/>
      <c r="L5" s="445" t="s">
        <v>38</v>
      </c>
      <c r="M5" s="446"/>
      <c r="N5" s="444" t="s">
        <v>37</v>
      </c>
      <c r="O5" s="446"/>
      <c r="P5" s="71"/>
      <c r="Q5" s="202" t="str">
        <f>IF(F8=L8,"ok","chyba")</f>
        <v>ok</v>
      </c>
      <c r="R5" s="82" t="s">
        <v>240</v>
      </c>
    </row>
    <row r="6" spans="2:18" s="6" customFormat="1" ht="27" customHeight="1">
      <c r="B6" s="415" t="s">
        <v>28</v>
      </c>
      <c r="C6" s="438"/>
      <c r="D6" s="439"/>
      <c r="E6" s="291" t="s">
        <v>29</v>
      </c>
      <c r="F6" s="415">
        <v>1</v>
      </c>
      <c r="G6" s="439"/>
      <c r="H6" s="415">
        <v>2</v>
      </c>
      <c r="I6" s="439"/>
      <c r="J6" s="415">
        <v>3</v>
      </c>
      <c r="K6" s="448"/>
      <c r="L6" s="438">
        <v>4</v>
      </c>
      <c r="M6" s="455"/>
      <c r="N6" s="415">
        <v>5</v>
      </c>
      <c r="O6" s="455"/>
      <c r="P6" s="73"/>
      <c r="Q6" s="202" t="str">
        <f>IF(F9=SUM(H9,L9),"ok","chyba")</f>
        <v>ok</v>
      </c>
      <c r="R6" s="82" t="s">
        <v>241</v>
      </c>
    </row>
    <row r="7" spans="2:18" s="6" customFormat="1" ht="26.25" customHeight="1">
      <c r="B7" s="427" t="s">
        <v>65</v>
      </c>
      <c r="C7" s="428"/>
      <c r="D7" s="429"/>
      <c r="E7" s="291">
        <v>81</v>
      </c>
      <c r="F7" s="413">
        <v>685</v>
      </c>
      <c r="G7" s="413"/>
      <c r="H7" s="413">
        <v>309</v>
      </c>
      <c r="I7" s="413"/>
      <c r="J7" s="413">
        <v>61</v>
      </c>
      <c r="K7" s="414"/>
      <c r="L7" s="417">
        <v>376</v>
      </c>
      <c r="M7" s="413"/>
      <c r="N7" s="413">
        <v>48</v>
      </c>
      <c r="O7" s="413"/>
      <c r="P7" s="74"/>
      <c r="Q7" s="202" t="str">
        <f>IF(F10=SUM(H10,L10),"ok","chyba")</f>
        <v>ok</v>
      </c>
      <c r="R7" s="82" t="s">
        <v>242</v>
      </c>
    </row>
    <row r="8" spans="2:18" s="6" customFormat="1" ht="24" customHeight="1">
      <c r="B8" s="427" t="s">
        <v>66</v>
      </c>
      <c r="C8" s="428"/>
      <c r="D8" s="429"/>
      <c r="E8" s="291">
        <v>82</v>
      </c>
      <c r="F8" s="413">
        <v>460</v>
      </c>
      <c r="G8" s="413"/>
      <c r="H8" s="415" t="s">
        <v>31</v>
      </c>
      <c r="I8" s="439"/>
      <c r="J8" s="415" t="s">
        <v>31</v>
      </c>
      <c r="K8" s="448"/>
      <c r="L8" s="417">
        <v>460</v>
      </c>
      <c r="M8" s="413"/>
      <c r="N8" s="413">
        <v>106</v>
      </c>
      <c r="O8" s="413"/>
      <c r="P8" s="74"/>
      <c r="Q8" s="202" t="str">
        <f>IF(F11=L11,"ok","chyba")</f>
        <v>ok</v>
      </c>
      <c r="R8" s="82" t="s">
        <v>375</v>
      </c>
    </row>
    <row r="9" spans="2:18" s="6" customFormat="1" ht="23.25" customHeight="1">
      <c r="B9" s="427" t="s">
        <v>67</v>
      </c>
      <c r="C9" s="428"/>
      <c r="D9" s="429"/>
      <c r="E9" s="291">
        <v>83</v>
      </c>
      <c r="F9" s="413">
        <v>1940</v>
      </c>
      <c r="G9" s="413"/>
      <c r="H9" s="413">
        <v>880</v>
      </c>
      <c r="I9" s="413"/>
      <c r="J9" s="413">
        <v>285</v>
      </c>
      <c r="K9" s="414"/>
      <c r="L9" s="417">
        <v>1060</v>
      </c>
      <c r="M9" s="413"/>
      <c r="N9" s="413">
        <v>381</v>
      </c>
      <c r="O9" s="413"/>
      <c r="P9" s="74"/>
      <c r="Q9" s="202" t="str">
        <f>IF(F12=H12,"ok","chyba")</f>
        <v>ok</v>
      </c>
      <c r="R9" s="82" t="s">
        <v>330</v>
      </c>
    </row>
    <row r="10" spans="2:18" s="6" customFormat="1" ht="26.25" customHeight="1">
      <c r="B10" s="427" t="s">
        <v>68</v>
      </c>
      <c r="C10" s="428"/>
      <c r="D10" s="429"/>
      <c r="E10" s="291">
        <v>84</v>
      </c>
      <c r="F10" s="413">
        <v>195</v>
      </c>
      <c r="G10" s="413"/>
      <c r="H10" s="413">
        <v>106</v>
      </c>
      <c r="I10" s="413"/>
      <c r="J10" s="413">
        <v>44</v>
      </c>
      <c r="K10" s="414"/>
      <c r="L10" s="417">
        <v>89</v>
      </c>
      <c r="M10" s="413"/>
      <c r="N10" s="413">
        <v>32</v>
      </c>
      <c r="O10" s="413"/>
      <c r="P10" s="74"/>
      <c r="Q10" s="202" t="str">
        <f>IF(F13=SUM(H13,L13),"ok","chyba")</f>
        <v>ok</v>
      </c>
      <c r="R10" s="82" t="s">
        <v>331</v>
      </c>
    </row>
    <row r="11" spans="2:18" s="6" customFormat="1" ht="30.75" customHeight="1">
      <c r="B11" s="427" t="s">
        <v>333</v>
      </c>
      <c r="C11" s="431"/>
      <c r="D11" s="432"/>
      <c r="E11" s="291" t="s">
        <v>155</v>
      </c>
      <c r="F11" s="423">
        <v>69</v>
      </c>
      <c r="G11" s="417"/>
      <c r="H11" s="424" t="s">
        <v>31</v>
      </c>
      <c r="I11" s="425"/>
      <c r="J11" s="424" t="s">
        <v>31</v>
      </c>
      <c r="K11" s="426"/>
      <c r="L11" s="430">
        <v>69</v>
      </c>
      <c r="M11" s="417"/>
      <c r="N11" s="423">
        <v>4</v>
      </c>
      <c r="O11" s="417"/>
      <c r="P11" s="74"/>
      <c r="Q11" s="202" t="str">
        <f>IF(F14=SUM(H14,L14),"ok","chyba")</f>
        <v>ok</v>
      </c>
      <c r="R11" s="82" t="s">
        <v>426</v>
      </c>
    </row>
    <row r="12" spans="2:18" s="6" customFormat="1" ht="32.25" customHeight="1">
      <c r="B12" s="433" t="s">
        <v>25</v>
      </c>
      <c r="C12" s="434"/>
      <c r="D12" s="435"/>
      <c r="E12" s="295" t="s">
        <v>313</v>
      </c>
      <c r="F12" s="423">
        <v>56</v>
      </c>
      <c r="G12" s="447"/>
      <c r="H12" s="423">
        <v>56</v>
      </c>
      <c r="I12" s="447"/>
      <c r="J12" s="423">
        <v>5</v>
      </c>
      <c r="K12" s="453"/>
      <c r="L12" s="454" t="s">
        <v>31</v>
      </c>
      <c r="M12" s="449"/>
      <c r="N12" s="424" t="s">
        <v>31</v>
      </c>
      <c r="O12" s="449"/>
      <c r="P12" s="74"/>
      <c r="Q12" s="202" t="str">
        <f>IF(F15=SUM(H15,L15),"ok","chyba")</f>
        <v>ok</v>
      </c>
      <c r="R12" s="82" t="s">
        <v>374</v>
      </c>
    </row>
    <row r="13" spans="2:18" s="6" customFormat="1" ht="25.5" customHeight="1">
      <c r="B13" s="427" t="s">
        <v>69</v>
      </c>
      <c r="C13" s="428"/>
      <c r="D13" s="429"/>
      <c r="E13" s="291">
        <v>85</v>
      </c>
      <c r="F13" s="413">
        <v>55</v>
      </c>
      <c r="G13" s="413"/>
      <c r="H13" s="413">
        <v>27</v>
      </c>
      <c r="I13" s="413"/>
      <c r="J13" s="413">
        <v>11</v>
      </c>
      <c r="K13" s="414"/>
      <c r="L13" s="417">
        <v>28</v>
      </c>
      <c r="M13" s="413"/>
      <c r="N13" s="413">
        <v>14</v>
      </c>
      <c r="O13" s="413"/>
      <c r="P13" s="74"/>
      <c r="Q13" s="87"/>
      <c r="R13" s="92"/>
    </row>
    <row r="14" spans="2:18" s="6" customFormat="1" ht="27.75" customHeight="1">
      <c r="B14" s="427" t="s">
        <v>70</v>
      </c>
      <c r="C14" s="428"/>
      <c r="D14" s="429"/>
      <c r="E14" s="291">
        <v>86</v>
      </c>
      <c r="F14" s="413">
        <v>50</v>
      </c>
      <c r="G14" s="413"/>
      <c r="H14" s="413">
        <v>26</v>
      </c>
      <c r="I14" s="413"/>
      <c r="J14" s="413">
        <v>8</v>
      </c>
      <c r="K14" s="414"/>
      <c r="L14" s="417">
        <v>24</v>
      </c>
      <c r="M14" s="413"/>
      <c r="N14" s="413">
        <v>10</v>
      </c>
      <c r="O14" s="413"/>
      <c r="P14" s="74"/>
      <c r="Q14" s="87"/>
      <c r="R14" s="92"/>
    </row>
    <row r="15" spans="2:18" s="6" customFormat="1" ht="27.75" customHeight="1">
      <c r="B15" s="427" t="s">
        <v>373</v>
      </c>
      <c r="C15" s="471"/>
      <c r="D15" s="472"/>
      <c r="E15" s="291">
        <v>87</v>
      </c>
      <c r="F15" s="423">
        <v>3</v>
      </c>
      <c r="G15" s="417"/>
      <c r="H15" s="423">
        <v>2</v>
      </c>
      <c r="I15" s="417"/>
      <c r="J15" s="423">
        <v>1</v>
      </c>
      <c r="K15" s="436"/>
      <c r="L15" s="430">
        <v>1</v>
      </c>
      <c r="M15" s="417"/>
      <c r="N15" s="423">
        <v>6</v>
      </c>
      <c r="O15" s="417"/>
      <c r="P15" s="74"/>
      <c r="Q15" s="87"/>
      <c r="R15" s="92"/>
    </row>
    <row r="16" spans="2:18" s="6" customFormat="1" ht="33" customHeight="1">
      <c r="B16" s="296" t="s">
        <v>43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40"/>
      <c r="Q16" s="87"/>
      <c r="R16" s="92"/>
    </row>
    <row r="17" spans="2:18" s="6" customFormat="1" ht="29.25" customHeight="1">
      <c r="B17" s="444" t="s">
        <v>30</v>
      </c>
      <c r="C17" s="450"/>
      <c r="D17" s="298" t="s">
        <v>30</v>
      </c>
      <c r="E17" s="415" t="s">
        <v>49</v>
      </c>
      <c r="F17" s="416"/>
      <c r="G17" s="415" t="s">
        <v>48</v>
      </c>
      <c r="H17" s="416"/>
      <c r="I17" s="415" t="s">
        <v>47</v>
      </c>
      <c r="J17" s="416"/>
      <c r="K17" s="444" t="s">
        <v>46</v>
      </c>
      <c r="L17" s="463"/>
      <c r="M17" s="291" t="s">
        <v>45</v>
      </c>
      <c r="N17" s="421" t="s">
        <v>44</v>
      </c>
      <c r="O17" s="422"/>
      <c r="P17" s="72"/>
      <c r="Q17" s="180"/>
      <c r="R17" s="181"/>
    </row>
    <row r="18" spans="2:18" s="6" customFormat="1" ht="26.25" customHeight="1">
      <c r="B18" s="415" t="s">
        <v>28</v>
      </c>
      <c r="C18" s="502"/>
      <c r="D18" s="289" t="s">
        <v>29</v>
      </c>
      <c r="E18" s="415">
        <v>1</v>
      </c>
      <c r="F18" s="416"/>
      <c r="G18" s="415">
        <v>2</v>
      </c>
      <c r="H18" s="416"/>
      <c r="I18" s="415">
        <v>3</v>
      </c>
      <c r="J18" s="416"/>
      <c r="K18" s="415">
        <v>4</v>
      </c>
      <c r="L18" s="416"/>
      <c r="M18" s="291">
        <v>5</v>
      </c>
      <c r="N18" s="500">
        <v>6</v>
      </c>
      <c r="O18" s="447"/>
      <c r="P18" s="73"/>
      <c r="Q18" s="87"/>
      <c r="R18" s="92"/>
    </row>
    <row r="19" spans="2:18" s="6" customFormat="1" ht="27" customHeight="1">
      <c r="B19" s="467" t="s">
        <v>39</v>
      </c>
      <c r="C19" s="470"/>
      <c r="D19" s="299">
        <v>88</v>
      </c>
      <c r="E19" s="423">
        <v>1373</v>
      </c>
      <c r="F19" s="417"/>
      <c r="G19" s="423">
        <v>1150</v>
      </c>
      <c r="H19" s="417"/>
      <c r="I19" s="423">
        <v>326</v>
      </c>
      <c r="J19" s="417"/>
      <c r="K19" s="423">
        <v>620</v>
      </c>
      <c r="L19" s="417"/>
      <c r="M19" s="300">
        <v>89</v>
      </c>
      <c r="N19" s="423">
        <v>109</v>
      </c>
      <c r="O19" s="462"/>
      <c r="P19" s="73"/>
      <c r="Q19" s="318" t="str">
        <f>IF(Strana2!D23=SUM(Strana3!E19:O19),"ok","chyba")</f>
        <v>ok</v>
      </c>
      <c r="R19" s="69" t="s">
        <v>263</v>
      </c>
    </row>
    <row r="20" spans="2:18" s="6" customFormat="1" ht="29.25" customHeight="1">
      <c r="B20" s="296" t="s">
        <v>50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40"/>
      <c r="Q20" s="87"/>
      <c r="R20" s="92"/>
    </row>
    <row r="21" spans="2:18" s="6" customFormat="1" ht="27" customHeight="1">
      <c r="B21" s="301" t="s">
        <v>378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40"/>
      <c r="Q21" s="87"/>
      <c r="R21" s="92"/>
    </row>
    <row r="22" spans="2:18" s="6" customFormat="1" ht="41.25" customHeight="1">
      <c r="B22" s="498"/>
      <c r="C22" s="498"/>
      <c r="D22" s="498"/>
      <c r="E22" s="418" t="s">
        <v>30</v>
      </c>
      <c r="F22" s="418" t="s">
        <v>24</v>
      </c>
      <c r="G22" s="437" t="s">
        <v>55</v>
      </c>
      <c r="H22" s="437"/>
      <c r="I22" s="437" t="s">
        <v>74</v>
      </c>
      <c r="J22" s="437"/>
      <c r="K22" s="444" t="s">
        <v>418</v>
      </c>
      <c r="L22" s="501"/>
      <c r="M22" s="501"/>
      <c r="N22" s="422"/>
      <c r="O22" s="418" t="s">
        <v>264</v>
      </c>
      <c r="P22" s="74"/>
      <c r="Q22" s="202" t="str">
        <f>IF(I26=SUM(F26:G26)-SUM(K26:O26),"ok","chyba")</f>
        <v>ok</v>
      </c>
      <c r="R22" s="83" t="s">
        <v>423</v>
      </c>
    </row>
    <row r="23" spans="2:18" s="6" customFormat="1" ht="39.75" customHeight="1">
      <c r="B23" s="498"/>
      <c r="C23" s="498"/>
      <c r="D23" s="498"/>
      <c r="E23" s="494"/>
      <c r="F23" s="494"/>
      <c r="G23" s="437" t="s">
        <v>54</v>
      </c>
      <c r="H23" s="437" t="s">
        <v>56</v>
      </c>
      <c r="I23" s="418" t="s">
        <v>54</v>
      </c>
      <c r="J23" s="418" t="s">
        <v>20</v>
      </c>
      <c r="K23" s="444" t="s">
        <v>243</v>
      </c>
      <c r="L23" s="422"/>
      <c r="M23" s="418" t="s">
        <v>52</v>
      </c>
      <c r="N23" s="418" t="s">
        <v>51</v>
      </c>
      <c r="O23" s="419"/>
      <c r="P23" s="74"/>
      <c r="Q23" s="202" t="str">
        <f>IF(I28=SUM(F28:G28)-SUM(K28:O28),"ok","chyba")</f>
        <v>ok</v>
      </c>
      <c r="R23" s="83" t="s">
        <v>424</v>
      </c>
    </row>
    <row r="24" spans="2:18" s="6" customFormat="1" ht="39.75" customHeight="1">
      <c r="B24" s="498"/>
      <c r="C24" s="498"/>
      <c r="D24" s="498"/>
      <c r="E24" s="420"/>
      <c r="F24" s="420"/>
      <c r="G24" s="437"/>
      <c r="H24" s="437"/>
      <c r="I24" s="443"/>
      <c r="J24" s="443"/>
      <c r="K24" s="302" t="s">
        <v>53</v>
      </c>
      <c r="L24" s="302" t="s">
        <v>152</v>
      </c>
      <c r="M24" s="443"/>
      <c r="N24" s="443"/>
      <c r="O24" s="420"/>
      <c r="P24" s="74"/>
      <c r="Q24" s="202" t="str">
        <f>IF(I29=SUM(F29:G29)-SUM(K29:O29),"ok","chyba")</f>
        <v>ok</v>
      </c>
      <c r="R24" s="83" t="s">
        <v>425</v>
      </c>
    </row>
    <row r="25" spans="2:18" s="6" customFormat="1" ht="42" customHeight="1">
      <c r="B25" s="415" t="s">
        <v>28</v>
      </c>
      <c r="C25" s="438"/>
      <c r="D25" s="439"/>
      <c r="E25" s="291" t="s">
        <v>29</v>
      </c>
      <c r="F25" s="291">
        <v>1</v>
      </c>
      <c r="G25" s="291">
        <v>2</v>
      </c>
      <c r="H25" s="291">
        <v>3</v>
      </c>
      <c r="I25" s="291">
        <v>4</v>
      </c>
      <c r="J25" s="290">
        <v>5</v>
      </c>
      <c r="K25" s="291">
        <v>6</v>
      </c>
      <c r="L25" s="291">
        <v>7</v>
      </c>
      <c r="M25" s="291">
        <v>8</v>
      </c>
      <c r="N25" s="291">
        <v>9</v>
      </c>
      <c r="O25" s="291">
        <v>10</v>
      </c>
      <c r="P25" s="74"/>
      <c r="Q25" s="411" t="s">
        <v>332</v>
      </c>
      <c r="R25" s="412"/>
    </row>
    <row r="26" spans="2:18" s="6" customFormat="1" ht="30" customHeight="1">
      <c r="B26" s="497" t="s">
        <v>145</v>
      </c>
      <c r="C26" s="497"/>
      <c r="D26" s="497"/>
      <c r="E26" s="291" t="s">
        <v>143</v>
      </c>
      <c r="F26" s="292">
        <v>809</v>
      </c>
      <c r="G26" s="292">
        <v>254</v>
      </c>
      <c r="H26" s="292">
        <v>10</v>
      </c>
      <c r="I26" s="292">
        <v>925</v>
      </c>
      <c r="J26" s="293">
        <v>31</v>
      </c>
      <c r="K26" s="292">
        <v>5</v>
      </c>
      <c r="L26" s="292">
        <v>3</v>
      </c>
      <c r="M26" s="292">
        <v>74</v>
      </c>
      <c r="N26" s="292">
        <v>26</v>
      </c>
      <c r="O26" s="292">
        <v>30</v>
      </c>
      <c r="P26" s="74"/>
      <c r="Q26" s="13"/>
      <c r="R26" s="13"/>
    </row>
    <row r="27" spans="2:18" s="6" customFormat="1" ht="30.75" customHeight="1">
      <c r="B27" s="433" t="s">
        <v>287</v>
      </c>
      <c r="C27" s="434"/>
      <c r="D27" s="435"/>
      <c r="E27" s="303" t="s">
        <v>144</v>
      </c>
      <c r="F27" s="292">
        <v>1</v>
      </c>
      <c r="G27" s="292">
        <v>9</v>
      </c>
      <c r="H27" s="292">
        <v>1</v>
      </c>
      <c r="I27" s="292">
        <v>5</v>
      </c>
      <c r="J27" s="293">
        <v>1</v>
      </c>
      <c r="K27" s="292">
        <v>0</v>
      </c>
      <c r="L27" s="292">
        <v>1</v>
      </c>
      <c r="M27" s="292">
        <v>0</v>
      </c>
      <c r="N27" s="292">
        <v>4</v>
      </c>
      <c r="O27" s="292">
        <v>0</v>
      </c>
      <c r="P27" s="74"/>
      <c r="Q27" s="95"/>
      <c r="R27" s="203"/>
    </row>
    <row r="28" spans="2:18" s="6" customFormat="1" ht="27" customHeight="1">
      <c r="B28" s="499" t="s">
        <v>376</v>
      </c>
      <c r="C28" s="499"/>
      <c r="D28" s="499"/>
      <c r="E28" s="295" t="s">
        <v>266</v>
      </c>
      <c r="F28" s="292">
        <v>271</v>
      </c>
      <c r="G28" s="292">
        <v>64</v>
      </c>
      <c r="H28" s="292">
        <v>2</v>
      </c>
      <c r="I28" s="292">
        <v>275</v>
      </c>
      <c r="J28" s="293">
        <v>16</v>
      </c>
      <c r="K28" s="292">
        <v>10</v>
      </c>
      <c r="L28" s="292">
        <v>0</v>
      </c>
      <c r="M28" s="292">
        <v>31</v>
      </c>
      <c r="N28" s="292">
        <v>8</v>
      </c>
      <c r="O28" s="292">
        <v>11</v>
      </c>
      <c r="P28" s="40"/>
      <c r="Q28" s="95"/>
      <c r="R28" s="203"/>
    </row>
    <row r="29" spans="2:18" s="6" customFormat="1" ht="30" customHeight="1">
      <c r="B29" s="433" t="s">
        <v>377</v>
      </c>
      <c r="C29" s="434"/>
      <c r="D29" s="435"/>
      <c r="E29" s="295" t="s">
        <v>267</v>
      </c>
      <c r="F29" s="292">
        <v>472</v>
      </c>
      <c r="G29" s="294">
        <v>96</v>
      </c>
      <c r="H29" s="292">
        <v>1</v>
      </c>
      <c r="I29" s="294">
        <v>450</v>
      </c>
      <c r="J29" s="292">
        <v>1</v>
      </c>
      <c r="K29" s="294">
        <v>2</v>
      </c>
      <c r="L29" s="292">
        <v>1</v>
      </c>
      <c r="M29" s="294">
        <v>24</v>
      </c>
      <c r="N29" s="292">
        <v>82</v>
      </c>
      <c r="O29" s="293">
        <v>9</v>
      </c>
      <c r="P29" s="72"/>
      <c r="Q29" s="204"/>
      <c r="R29" s="204"/>
    </row>
    <row r="30" spans="2:18" s="6" customFormat="1" ht="30" customHeight="1">
      <c r="B30" s="285" t="s">
        <v>441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71"/>
      <c r="Q30" s="87"/>
      <c r="R30" s="139"/>
    </row>
    <row r="31" spans="2:18" s="6" customFormat="1" ht="27" customHeight="1">
      <c r="B31" s="418"/>
      <c r="C31" s="418" t="s">
        <v>30</v>
      </c>
      <c r="D31" s="415" t="s">
        <v>454</v>
      </c>
      <c r="E31" s="495"/>
      <c r="F31" s="495"/>
      <c r="G31" s="495"/>
      <c r="H31" s="495"/>
      <c r="I31" s="495"/>
      <c r="J31" s="495"/>
      <c r="K31" s="495"/>
      <c r="L31" s="496"/>
      <c r="M31" s="438" t="s">
        <v>62</v>
      </c>
      <c r="N31" s="438"/>
      <c r="O31" s="439"/>
      <c r="P31" s="76"/>
      <c r="Q31" s="87"/>
      <c r="R31" s="139"/>
    </row>
    <row r="32" spans="2:18" s="6" customFormat="1" ht="43.5" customHeight="1">
      <c r="B32" s="443"/>
      <c r="C32" s="443"/>
      <c r="D32" s="444" t="s">
        <v>146</v>
      </c>
      <c r="E32" s="422"/>
      <c r="F32" s="444" t="s">
        <v>58</v>
      </c>
      <c r="G32" s="445"/>
      <c r="H32" s="446"/>
      <c r="I32" s="444" t="s">
        <v>57</v>
      </c>
      <c r="J32" s="422"/>
      <c r="K32" s="444" t="s">
        <v>260</v>
      </c>
      <c r="L32" s="503"/>
      <c r="M32" s="290" t="s">
        <v>61</v>
      </c>
      <c r="N32" s="298" t="s">
        <v>60</v>
      </c>
      <c r="O32" s="291" t="s">
        <v>59</v>
      </c>
      <c r="P32" s="72"/>
      <c r="Q32" s="87"/>
      <c r="R32" s="139"/>
    </row>
    <row r="33" spans="2:18" s="6" customFormat="1" ht="30.75" customHeight="1">
      <c r="B33" s="291" t="s">
        <v>28</v>
      </c>
      <c r="C33" s="291" t="s">
        <v>29</v>
      </c>
      <c r="D33" s="415">
        <v>1</v>
      </c>
      <c r="E33" s="447"/>
      <c r="F33" s="479">
        <v>2</v>
      </c>
      <c r="G33" s="479"/>
      <c r="H33" s="479"/>
      <c r="I33" s="479">
        <v>3</v>
      </c>
      <c r="J33" s="479"/>
      <c r="K33" s="479">
        <v>4</v>
      </c>
      <c r="L33" s="493"/>
      <c r="M33" s="290">
        <v>5</v>
      </c>
      <c r="N33" s="291">
        <v>6</v>
      </c>
      <c r="O33" s="291">
        <v>7</v>
      </c>
      <c r="P33" s="77"/>
      <c r="Q33" s="87"/>
      <c r="R33" s="139"/>
    </row>
    <row r="34" spans="2:18" s="6" customFormat="1" ht="26.25" customHeight="1">
      <c r="B34" s="325" t="s">
        <v>156</v>
      </c>
      <c r="C34" s="291">
        <v>90</v>
      </c>
      <c r="D34" s="423">
        <v>1017</v>
      </c>
      <c r="E34" s="462"/>
      <c r="F34" s="413">
        <v>272</v>
      </c>
      <c r="G34" s="484"/>
      <c r="H34" s="484"/>
      <c r="I34" s="413">
        <v>129</v>
      </c>
      <c r="J34" s="413"/>
      <c r="K34" s="413">
        <v>1160</v>
      </c>
      <c r="L34" s="414"/>
      <c r="M34" s="293">
        <v>668</v>
      </c>
      <c r="N34" s="292">
        <v>171</v>
      </c>
      <c r="O34" s="292">
        <v>323</v>
      </c>
      <c r="P34" s="78"/>
      <c r="Q34" s="202" t="str">
        <f>IF(K34=SUM(D34:H34)-I34,"ok","chyba")</f>
        <v>ok</v>
      </c>
      <c r="R34" s="82" t="s">
        <v>244</v>
      </c>
    </row>
    <row r="35" spans="2:18" s="6" customFormat="1" ht="29.25" customHeight="1">
      <c r="B35" s="440" t="s">
        <v>448</v>
      </c>
      <c r="C35" s="441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72"/>
      <c r="Q35" s="87"/>
      <c r="R35" s="139"/>
    </row>
    <row r="36" spans="2:18" s="6" customFormat="1" ht="27" customHeight="1">
      <c r="B36" s="287"/>
      <c r="C36" s="304"/>
      <c r="D36" s="305"/>
      <c r="E36" s="305"/>
      <c r="F36" s="306"/>
      <c r="G36" s="486" t="s">
        <v>30</v>
      </c>
      <c r="H36" s="485" t="s">
        <v>261</v>
      </c>
      <c r="I36" s="485"/>
      <c r="J36" s="485"/>
      <c r="K36" s="485"/>
      <c r="L36" s="485"/>
      <c r="M36" s="485"/>
      <c r="N36" s="485"/>
      <c r="O36" s="485"/>
      <c r="P36" s="72"/>
      <c r="Q36" s="13"/>
      <c r="R36" s="13"/>
    </row>
    <row r="37" spans="2:18" s="6" customFormat="1" ht="27.75" customHeight="1">
      <c r="B37" s="288"/>
      <c r="C37" s="307"/>
      <c r="D37" s="308"/>
      <c r="E37" s="308"/>
      <c r="F37" s="309"/>
      <c r="G37" s="487"/>
      <c r="H37" s="309">
        <v>1</v>
      </c>
      <c r="I37" s="321">
        <v>2</v>
      </c>
      <c r="J37" s="321">
        <v>3</v>
      </c>
      <c r="K37" s="321">
        <v>4</v>
      </c>
      <c r="L37" s="321">
        <v>5</v>
      </c>
      <c r="M37" s="321">
        <v>6</v>
      </c>
      <c r="N37" s="321" t="s">
        <v>158</v>
      </c>
      <c r="O37" s="310" t="s">
        <v>54</v>
      </c>
      <c r="P37" s="72"/>
      <c r="Q37" s="13"/>
      <c r="R37" s="13"/>
    </row>
    <row r="38" spans="2:18" s="6" customFormat="1" ht="28.5" customHeight="1">
      <c r="B38" s="444" t="s">
        <v>28</v>
      </c>
      <c r="C38" s="488"/>
      <c r="D38" s="488"/>
      <c r="E38" s="488"/>
      <c r="F38" s="447"/>
      <c r="G38" s="310" t="s">
        <v>29</v>
      </c>
      <c r="H38" s="310">
        <v>1</v>
      </c>
      <c r="I38" s="310">
        <v>2</v>
      </c>
      <c r="J38" s="310">
        <v>3</v>
      </c>
      <c r="K38" s="310">
        <v>4</v>
      </c>
      <c r="L38" s="310">
        <v>5</v>
      </c>
      <c r="M38" s="310">
        <v>6</v>
      </c>
      <c r="N38" s="310">
        <v>7</v>
      </c>
      <c r="O38" s="321">
        <v>8</v>
      </c>
      <c r="P38" s="40"/>
      <c r="Q38" s="13"/>
      <c r="R38" s="13"/>
    </row>
    <row r="39" spans="2:18" s="6" customFormat="1" ht="46.5" customHeight="1">
      <c r="B39" s="467" t="s">
        <v>456</v>
      </c>
      <c r="C39" s="468"/>
      <c r="D39" s="468"/>
      <c r="E39" s="468"/>
      <c r="F39" s="469"/>
      <c r="G39" s="310" t="s">
        <v>238</v>
      </c>
      <c r="H39" s="322">
        <v>668</v>
      </c>
      <c r="I39" s="323">
        <v>178</v>
      </c>
      <c r="J39" s="323">
        <v>26</v>
      </c>
      <c r="K39" s="323">
        <v>9</v>
      </c>
      <c r="L39" s="323">
        <v>1</v>
      </c>
      <c r="M39" s="323">
        <v>1</v>
      </c>
      <c r="N39" s="323">
        <v>0</v>
      </c>
      <c r="O39" s="323">
        <f>H39+I39+J39+K39+L39+M39+N39</f>
        <v>883</v>
      </c>
      <c r="P39" s="40"/>
      <c r="Q39" s="13"/>
      <c r="R39" s="13"/>
    </row>
    <row r="40" spans="2:18" s="6" customFormat="1" ht="49.5" customHeight="1">
      <c r="B40" s="467" t="s">
        <v>457</v>
      </c>
      <c r="C40" s="480"/>
      <c r="D40" s="480"/>
      <c r="E40" s="480"/>
      <c r="F40" s="481"/>
      <c r="G40" s="298" t="s">
        <v>449</v>
      </c>
      <c r="H40" s="324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f>H40+I40+J40+K40+L40+M40+N40</f>
        <v>0</v>
      </c>
      <c r="P40" s="71"/>
      <c r="Q40" s="13"/>
      <c r="R40" s="13"/>
    </row>
    <row r="41" spans="2:18" s="6" customFormat="1" ht="30" customHeight="1">
      <c r="B41" s="296" t="s">
        <v>157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74"/>
      <c r="Q41" s="87"/>
      <c r="R41" s="139"/>
    </row>
    <row r="42" spans="2:18" s="6" customFormat="1" ht="29.25" customHeight="1">
      <c r="B42" s="492"/>
      <c r="C42" s="492"/>
      <c r="D42" s="492"/>
      <c r="E42" s="492"/>
      <c r="F42" s="492"/>
      <c r="G42" s="492"/>
      <c r="H42" s="437" t="s">
        <v>30</v>
      </c>
      <c r="I42" s="437" t="s">
        <v>63</v>
      </c>
      <c r="J42" s="437"/>
      <c r="K42" s="437"/>
      <c r="L42" s="437" t="s">
        <v>458</v>
      </c>
      <c r="M42" s="437" t="s">
        <v>62</v>
      </c>
      <c r="N42" s="437"/>
      <c r="O42" s="437"/>
      <c r="P42" s="74"/>
      <c r="Q42" s="87"/>
      <c r="R42" s="139"/>
    </row>
    <row r="43" spans="2:18" s="6" customFormat="1" ht="62.25" customHeight="1">
      <c r="B43" s="492"/>
      <c r="C43" s="492"/>
      <c r="D43" s="492"/>
      <c r="E43" s="492"/>
      <c r="F43" s="492"/>
      <c r="G43" s="492"/>
      <c r="H43" s="437"/>
      <c r="I43" s="298" t="s">
        <v>461</v>
      </c>
      <c r="J43" s="298" t="s">
        <v>451</v>
      </c>
      <c r="K43" s="298" t="s">
        <v>428</v>
      </c>
      <c r="L43" s="437"/>
      <c r="M43" s="291" t="s">
        <v>61</v>
      </c>
      <c r="N43" s="298" t="s">
        <v>60</v>
      </c>
      <c r="O43" s="291" t="s">
        <v>59</v>
      </c>
      <c r="P43" s="74"/>
      <c r="Q43" s="202" t="str">
        <f>IF(I50=I45+I47+I48+I49,"ok","chyba")</f>
        <v>ok</v>
      </c>
      <c r="R43" s="182" t="s">
        <v>380</v>
      </c>
    </row>
    <row r="44" spans="2:18" s="6" customFormat="1" ht="30.75" customHeight="1">
      <c r="B44" s="444" t="s">
        <v>28</v>
      </c>
      <c r="C44" s="445"/>
      <c r="D44" s="445"/>
      <c r="E44" s="445"/>
      <c r="F44" s="445"/>
      <c r="G44" s="446"/>
      <c r="H44" s="298" t="s">
        <v>29</v>
      </c>
      <c r="I44" s="291">
        <v>1</v>
      </c>
      <c r="J44" s="298">
        <v>2</v>
      </c>
      <c r="K44" s="291">
        <v>3</v>
      </c>
      <c r="L44" s="298">
        <v>4</v>
      </c>
      <c r="M44" s="291">
        <v>5</v>
      </c>
      <c r="N44" s="298">
        <v>6</v>
      </c>
      <c r="O44" s="291">
        <v>7</v>
      </c>
      <c r="P44" s="74"/>
      <c r="Q44" s="202" t="str">
        <f>IF(J50=J45+J47+J48+J49,"ok","chyba")</f>
        <v>ok</v>
      </c>
      <c r="R44" s="182" t="s">
        <v>381</v>
      </c>
    </row>
    <row r="45" spans="2:18" s="6" customFormat="1" ht="32.25" customHeight="1">
      <c r="B45" s="467" t="s">
        <v>71</v>
      </c>
      <c r="C45" s="468"/>
      <c r="D45" s="468"/>
      <c r="E45" s="468"/>
      <c r="F45" s="468"/>
      <c r="G45" s="469"/>
      <c r="H45" s="298">
        <v>91</v>
      </c>
      <c r="I45" s="292">
        <v>283</v>
      </c>
      <c r="J45" s="311">
        <v>83</v>
      </c>
      <c r="K45" s="292">
        <v>277</v>
      </c>
      <c r="L45" s="311">
        <v>51</v>
      </c>
      <c r="M45" s="291" t="s">
        <v>31</v>
      </c>
      <c r="N45" s="291" t="s">
        <v>31</v>
      </c>
      <c r="O45" s="292">
        <v>64</v>
      </c>
      <c r="P45" s="74"/>
      <c r="Q45" s="202" t="str">
        <f>IF(K50=K45+K47+K48+K49,"ok","chyba")</f>
        <v>ok</v>
      </c>
      <c r="R45" s="182" t="s">
        <v>382</v>
      </c>
    </row>
    <row r="46" spans="2:18" s="6" customFormat="1" ht="28.5" customHeight="1">
      <c r="B46" s="467" t="s">
        <v>346</v>
      </c>
      <c r="C46" s="468"/>
      <c r="D46" s="468"/>
      <c r="E46" s="468"/>
      <c r="F46" s="468"/>
      <c r="G46" s="469"/>
      <c r="H46" s="298" t="s">
        <v>64</v>
      </c>
      <c r="I46" s="292">
        <v>10</v>
      </c>
      <c r="J46" s="311">
        <v>5</v>
      </c>
      <c r="K46" s="292">
        <v>13</v>
      </c>
      <c r="L46" s="311">
        <v>2</v>
      </c>
      <c r="M46" s="291" t="s">
        <v>31</v>
      </c>
      <c r="N46" s="291" t="s">
        <v>31</v>
      </c>
      <c r="O46" s="292">
        <v>2</v>
      </c>
      <c r="P46" s="74"/>
      <c r="Q46" s="202" t="str">
        <f>IF(L50=L45+L47+L48+L49,"ok","chyba")</f>
        <v>ok</v>
      </c>
      <c r="R46" s="182" t="s">
        <v>383</v>
      </c>
    </row>
    <row r="47" spans="2:18" s="6" customFormat="1" ht="28.5" customHeight="1">
      <c r="B47" s="467" t="s">
        <v>72</v>
      </c>
      <c r="C47" s="468"/>
      <c r="D47" s="468"/>
      <c r="E47" s="468"/>
      <c r="F47" s="468"/>
      <c r="G47" s="469"/>
      <c r="H47" s="298">
        <v>92</v>
      </c>
      <c r="I47" s="292">
        <v>76</v>
      </c>
      <c r="J47" s="311">
        <v>145</v>
      </c>
      <c r="K47" s="292">
        <v>118</v>
      </c>
      <c r="L47" s="311">
        <v>47</v>
      </c>
      <c r="M47" s="292">
        <v>27</v>
      </c>
      <c r="N47" s="311">
        <v>7</v>
      </c>
      <c r="O47" s="292">
        <v>35</v>
      </c>
      <c r="P47" s="74"/>
      <c r="Q47" s="202" t="str">
        <f>IF(M50=M47+M48+M49,"ok","chyba")</f>
        <v>ok</v>
      </c>
      <c r="R47" s="182" t="s">
        <v>384</v>
      </c>
    </row>
    <row r="48" spans="2:18" s="6" customFormat="1" ht="30.75" customHeight="1">
      <c r="B48" s="467" t="s">
        <v>311</v>
      </c>
      <c r="C48" s="468"/>
      <c r="D48" s="468"/>
      <c r="E48" s="468"/>
      <c r="F48" s="468"/>
      <c r="G48" s="469"/>
      <c r="H48" s="298">
        <v>94</v>
      </c>
      <c r="I48" s="292">
        <v>5</v>
      </c>
      <c r="J48" s="311">
        <v>24</v>
      </c>
      <c r="K48" s="292">
        <v>5</v>
      </c>
      <c r="L48" s="311">
        <v>13</v>
      </c>
      <c r="M48" s="292">
        <v>11</v>
      </c>
      <c r="N48" s="311">
        <v>3</v>
      </c>
      <c r="O48" s="292">
        <v>11</v>
      </c>
      <c r="P48" s="74"/>
      <c r="Q48" s="202" t="str">
        <f>IF(N50=N47+N48+N49,"ok","chyba")</f>
        <v>ok</v>
      </c>
      <c r="R48" s="182" t="s">
        <v>385</v>
      </c>
    </row>
    <row r="49" spans="2:18" s="6" customFormat="1" ht="30.75" customHeight="1">
      <c r="B49" s="467" t="s">
        <v>379</v>
      </c>
      <c r="C49" s="482"/>
      <c r="D49" s="482"/>
      <c r="E49" s="482"/>
      <c r="F49" s="482"/>
      <c r="G49" s="483"/>
      <c r="H49" s="298">
        <v>95</v>
      </c>
      <c r="I49" s="292">
        <v>9</v>
      </c>
      <c r="J49" s="311">
        <v>75</v>
      </c>
      <c r="K49" s="292">
        <v>10</v>
      </c>
      <c r="L49" s="311">
        <v>39</v>
      </c>
      <c r="M49" s="292">
        <v>49</v>
      </c>
      <c r="N49" s="311">
        <v>9</v>
      </c>
      <c r="O49" s="292">
        <v>4</v>
      </c>
      <c r="P49" s="74"/>
      <c r="Q49" s="202" t="str">
        <f>IF(O50=O45+O47+O48+O49,"ok","chyba")</f>
        <v>ok</v>
      </c>
      <c r="R49" s="182" t="s">
        <v>386</v>
      </c>
    </row>
    <row r="50" spans="2:18" s="6" customFormat="1" ht="33.75" customHeight="1">
      <c r="B50" s="489" t="s">
        <v>42</v>
      </c>
      <c r="C50" s="490"/>
      <c r="D50" s="490"/>
      <c r="E50" s="490"/>
      <c r="F50" s="490"/>
      <c r="G50" s="491"/>
      <c r="H50" s="298">
        <v>96</v>
      </c>
      <c r="I50" s="292">
        <v>373</v>
      </c>
      <c r="J50" s="292">
        <v>327</v>
      </c>
      <c r="K50" s="292">
        <v>410</v>
      </c>
      <c r="L50" s="292">
        <v>150</v>
      </c>
      <c r="M50" s="292">
        <v>87</v>
      </c>
      <c r="N50" s="292">
        <v>19</v>
      </c>
      <c r="O50" s="292">
        <v>114</v>
      </c>
      <c r="P50" s="74"/>
      <c r="Q50" s="13"/>
      <c r="R50" s="13"/>
    </row>
    <row r="51" spans="2:18" s="6" customFormat="1" ht="37.5" customHeight="1" thickBot="1">
      <c r="B51" s="312" t="s">
        <v>265</v>
      </c>
      <c r="C51" s="313"/>
      <c r="D51" s="313"/>
      <c r="E51" s="313"/>
      <c r="F51" s="313"/>
      <c r="G51" s="313"/>
      <c r="H51" s="314"/>
      <c r="I51" s="315"/>
      <c r="J51" s="316"/>
      <c r="K51" s="315"/>
      <c r="L51" s="316"/>
      <c r="M51" s="317"/>
      <c r="N51" s="314"/>
      <c r="O51" s="317"/>
      <c r="P51" s="74"/>
      <c r="Q51" s="87"/>
      <c r="R51" s="79"/>
    </row>
    <row r="52" spans="2:18" s="6" customFormat="1" ht="14.25" customHeight="1">
      <c r="B52" s="473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5"/>
      <c r="P52" s="74"/>
      <c r="Q52" s="87"/>
      <c r="R52" s="79"/>
    </row>
    <row r="53" spans="2:18" s="6" customFormat="1" ht="57.75" customHeight="1" thickBot="1">
      <c r="B53" s="476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8"/>
      <c r="P53" s="74"/>
      <c r="Q53" s="87"/>
      <c r="R53" s="79"/>
    </row>
    <row r="54" spans="2:18" s="6" customFormat="1" ht="33.7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41"/>
      <c r="Q54" s="41"/>
      <c r="R54" s="41"/>
    </row>
    <row r="55" spans="2:18" s="6" customFormat="1" ht="27" customHeight="1" hidden="1">
      <c r="B55" s="79"/>
      <c r="C55" s="79"/>
      <c r="D55" s="79"/>
      <c r="E55" s="79"/>
      <c r="F55" s="79"/>
      <c r="G55" s="79"/>
      <c r="H55" s="71"/>
      <c r="I55" s="75"/>
      <c r="J55" s="80"/>
      <c r="K55" s="75"/>
      <c r="L55" s="80"/>
      <c r="M55" s="74"/>
      <c r="N55" s="71"/>
      <c r="O55" s="74"/>
      <c r="P55" s="41"/>
      <c r="Q55" s="41"/>
      <c r="R55" s="41"/>
    </row>
    <row r="56" spans="2:18" s="6" customFormat="1" ht="12.75" hidden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s="6" customFormat="1" ht="12.75" hidden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s="6" customFormat="1" ht="12.75" hidden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s="6" customFormat="1" ht="12.75" hidden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s="6" customFormat="1" ht="12.75" hidden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s="6" customFormat="1" ht="12.75" hidden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2:18" ht="12.75" hidden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2"/>
      <c r="R62" s="42"/>
    </row>
    <row r="63" spans="2:18" ht="12.75" hidden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42"/>
      <c r="R63" s="42"/>
    </row>
    <row r="64" spans="2:18" ht="12.75" hidden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2:15" ht="12.75" hidden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2:15" ht="12.75" hidden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/>
  </sheetData>
  <sheetProtection password="EC05" sheet="1" objects="1" scenarios="1" selectLockedCells="1" selectUnlockedCells="1"/>
  <mergeCells count="141">
    <mergeCell ref="K32:L32"/>
    <mergeCell ref="I32:J32"/>
    <mergeCell ref="G18:H18"/>
    <mergeCell ref="H23:H24"/>
    <mergeCell ref="G22:H22"/>
    <mergeCell ref="G23:G24"/>
    <mergeCell ref="I23:I24"/>
    <mergeCell ref="B28:D28"/>
    <mergeCell ref="M23:M24"/>
    <mergeCell ref="N18:O18"/>
    <mergeCell ref="K22:N22"/>
    <mergeCell ref="K23:L23"/>
    <mergeCell ref="N23:N24"/>
    <mergeCell ref="E18:F18"/>
    <mergeCell ref="E19:F19"/>
    <mergeCell ref="E22:E24"/>
    <mergeCell ref="B18:C18"/>
    <mergeCell ref="K33:L33"/>
    <mergeCell ref="F22:F24"/>
    <mergeCell ref="D32:E32"/>
    <mergeCell ref="B27:D27"/>
    <mergeCell ref="D31:L31"/>
    <mergeCell ref="J23:J24"/>
    <mergeCell ref="B26:D26"/>
    <mergeCell ref="B29:D29"/>
    <mergeCell ref="B22:D24"/>
    <mergeCell ref="B25:D25"/>
    <mergeCell ref="G36:G37"/>
    <mergeCell ref="B38:F38"/>
    <mergeCell ref="I33:J33"/>
    <mergeCell ref="I34:J34"/>
    <mergeCell ref="B50:G50"/>
    <mergeCell ref="B47:G47"/>
    <mergeCell ref="B48:G48"/>
    <mergeCell ref="B42:G43"/>
    <mergeCell ref="B44:G44"/>
    <mergeCell ref="B45:G45"/>
    <mergeCell ref="B46:G46"/>
    <mergeCell ref="B52:O53"/>
    <mergeCell ref="D34:E34"/>
    <mergeCell ref="F33:H33"/>
    <mergeCell ref="B40:F40"/>
    <mergeCell ref="B49:G49"/>
    <mergeCell ref="K34:L34"/>
    <mergeCell ref="D33:E33"/>
    <mergeCell ref="F34:H34"/>
    <mergeCell ref="H36:O36"/>
    <mergeCell ref="B39:F39"/>
    <mergeCell ref="B19:C19"/>
    <mergeCell ref="B15:D15"/>
    <mergeCell ref="N13:O13"/>
    <mergeCell ref="G19:H19"/>
    <mergeCell ref="J13:K13"/>
    <mergeCell ref="L13:M13"/>
    <mergeCell ref="E17:F17"/>
    <mergeCell ref="F15:G15"/>
    <mergeCell ref="B17:C17"/>
    <mergeCell ref="B4:D5"/>
    <mergeCell ref="B6:D6"/>
    <mergeCell ref="N19:O19"/>
    <mergeCell ref="K17:L17"/>
    <mergeCell ref="K18:L18"/>
    <mergeCell ref="L5:M5"/>
    <mergeCell ref="J7:K7"/>
    <mergeCell ref="F4:G5"/>
    <mergeCell ref="B7:D7"/>
    <mergeCell ref="H6:I6"/>
    <mergeCell ref="N5:O5"/>
    <mergeCell ref="J5:K5"/>
    <mergeCell ref="J12:K12"/>
    <mergeCell ref="L10:M10"/>
    <mergeCell ref="L12:M12"/>
    <mergeCell ref="N7:O7"/>
    <mergeCell ref="N8:O8"/>
    <mergeCell ref="N6:O6"/>
    <mergeCell ref="L6:M6"/>
    <mergeCell ref="L7:M7"/>
    <mergeCell ref="E4:E5"/>
    <mergeCell ref="F9:G9"/>
    <mergeCell ref="F10:G10"/>
    <mergeCell ref="J10:K10"/>
    <mergeCell ref="H7:I7"/>
    <mergeCell ref="F6:G6"/>
    <mergeCell ref="F7:G7"/>
    <mergeCell ref="J6:K6"/>
    <mergeCell ref="H4:O4"/>
    <mergeCell ref="H5:I5"/>
    <mergeCell ref="L8:M8"/>
    <mergeCell ref="N11:O11"/>
    <mergeCell ref="N12:O12"/>
    <mergeCell ref="L11:M11"/>
    <mergeCell ref="L9:M9"/>
    <mergeCell ref="N9:O9"/>
    <mergeCell ref="N10:O10"/>
    <mergeCell ref="B8:D8"/>
    <mergeCell ref="B9:D9"/>
    <mergeCell ref="J8:K8"/>
    <mergeCell ref="B10:D10"/>
    <mergeCell ref="F8:G8"/>
    <mergeCell ref="J9:K9"/>
    <mergeCell ref="H9:I9"/>
    <mergeCell ref="H8:I8"/>
    <mergeCell ref="H10:I10"/>
    <mergeCell ref="H12:I12"/>
    <mergeCell ref="G17:H17"/>
    <mergeCell ref="F12:G12"/>
    <mergeCell ref="F13:G13"/>
    <mergeCell ref="F14:G14"/>
    <mergeCell ref="H14:I14"/>
    <mergeCell ref="H15:I15"/>
    <mergeCell ref="H13:I13"/>
    <mergeCell ref="M42:O42"/>
    <mergeCell ref="L42:L43"/>
    <mergeCell ref="I22:J22"/>
    <mergeCell ref="M31:O31"/>
    <mergeCell ref="I42:K42"/>
    <mergeCell ref="B35:O35"/>
    <mergeCell ref="H42:H43"/>
    <mergeCell ref="C31:C32"/>
    <mergeCell ref="F32:H32"/>
    <mergeCell ref="B31:B32"/>
    <mergeCell ref="H11:I11"/>
    <mergeCell ref="J11:K11"/>
    <mergeCell ref="B13:D13"/>
    <mergeCell ref="N15:O15"/>
    <mergeCell ref="L15:M15"/>
    <mergeCell ref="B11:D11"/>
    <mergeCell ref="B12:D12"/>
    <mergeCell ref="F11:G11"/>
    <mergeCell ref="B14:D14"/>
    <mergeCell ref="J15:K15"/>
    <mergeCell ref="Q25:R25"/>
    <mergeCell ref="J14:K14"/>
    <mergeCell ref="I18:J18"/>
    <mergeCell ref="L14:M14"/>
    <mergeCell ref="N14:O14"/>
    <mergeCell ref="O22:O24"/>
    <mergeCell ref="N17:O17"/>
    <mergeCell ref="I19:J19"/>
    <mergeCell ref="I17:J17"/>
    <mergeCell ref="K19:L19"/>
  </mergeCells>
  <conditionalFormatting sqref="Q34 Q43:Q49 Q4:Q21">
    <cfRule type="cellIs" priority="1" dxfId="2" operator="equal" stopIfTrue="1">
      <formula>"chyba"</formula>
    </cfRule>
  </conditionalFormatting>
  <conditionalFormatting sqref="Q51:Q53">
    <cfRule type="cellIs" priority="2" dxfId="0" operator="equal" stopIfTrue="1">
      <formula>"chyba"</formula>
    </cfRule>
  </conditionalFormatting>
  <conditionalFormatting sqref="Q35:Q42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40:N40">
      <formula1>0</formula1>
      <formula2>999999999999</formula2>
    </dataValidation>
    <dataValidation type="whole" allowBlank="1" showErrorMessage="1" errorTitle="Pozor!" error="Je nezbytné vložit numerickou hodnotu!" sqref="J50:O50 K13:O15 L9:O11 H12:H15 I13:I15 H9:K10 J12:J15 F26:O29 J45:L49 I45:I50 F34 I34:O34 D34">
      <formula1>0</formula1>
      <formula2>999999</formula2>
    </dataValidation>
    <dataValidation type="whole" allowBlank="1" showErrorMessage="1" errorTitle="Pozor!" error="Je nezbytné vložit numerickou hodnotu!" sqref="N47:N49 E19:N19 L8:O8 O45:O49">
      <formula1>0</formula1>
      <formula2>9999999</formula2>
    </dataValidation>
    <dataValidation type="whole" allowBlank="1" showErrorMessage="1" errorTitle="Pozor!" error="Je nezbytné vložit numerickou hodnotu!" sqref="M47:M49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B1">
      <selection activeCell="I5" sqref="I5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55" t="s">
        <v>464</v>
      </c>
      <c r="M1" s="11"/>
    </row>
    <row r="2" spans="1:13" ht="28.5" customHeight="1">
      <c r="A2" s="11"/>
      <c r="B2" s="16" t="s">
        <v>339</v>
      </c>
      <c r="C2" s="16"/>
      <c r="D2" s="9"/>
      <c r="E2" s="10"/>
      <c r="F2" s="10"/>
      <c r="G2" s="10"/>
      <c r="H2" s="10"/>
      <c r="I2" s="10"/>
      <c r="J2" s="10"/>
      <c r="K2" s="85"/>
      <c r="L2" s="86"/>
      <c r="M2" s="11"/>
    </row>
    <row r="3" spans="1:13" ht="24">
      <c r="A3" s="11"/>
      <c r="B3" s="381" t="s">
        <v>147</v>
      </c>
      <c r="C3" s="523"/>
      <c r="D3" s="523"/>
      <c r="E3" s="406"/>
      <c r="F3" s="5" t="s">
        <v>73</v>
      </c>
      <c r="G3" s="410" t="s">
        <v>75</v>
      </c>
      <c r="H3" s="410"/>
      <c r="I3" s="8" t="s">
        <v>74</v>
      </c>
      <c r="J3" s="35"/>
      <c r="K3" s="85"/>
      <c r="L3" s="86"/>
      <c r="M3" s="11"/>
    </row>
    <row r="4" spans="1:13" ht="13.5" customHeight="1">
      <c r="A4" s="11"/>
      <c r="B4" s="381" t="s">
        <v>28</v>
      </c>
      <c r="C4" s="523"/>
      <c r="D4" s="523"/>
      <c r="E4" s="406"/>
      <c r="F4" s="8" t="s">
        <v>29</v>
      </c>
      <c r="G4" s="410">
        <v>1</v>
      </c>
      <c r="H4" s="410"/>
      <c r="I4" s="8">
        <v>2</v>
      </c>
      <c r="J4" s="35"/>
      <c r="K4" s="87"/>
      <c r="L4" s="88"/>
      <c r="M4" s="11"/>
    </row>
    <row r="5" spans="1:13" ht="18.75" customHeight="1">
      <c r="A5" s="11"/>
      <c r="B5" s="515" t="s">
        <v>95</v>
      </c>
      <c r="C5" s="524"/>
      <c r="D5" s="524"/>
      <c r="E5" s="525"/>
      <c r="F5" s="8">
        <v>99</v>
      </c>
      <c r="G5" s="510">
        <v>2800</v>
      </c>
      <c r="H5" s="510"/>
      <c r="I5" s="3">
        <v>707</v>
      </c>
      <c r="J5" s="46"/>
      <c r="K5" s="87"/>
      <c r="L5" s="88"/>
      <c r="M5" s="11"/>
    </row>
    <row r="6" spans="1:13" ht="18.75" customHeight="1">
      <c r="A6" s="11"/>
      <c r="B6" s="515" t="s">
        <v>96</v>
      </c>
      <c r="C6" s="524"/>
      <c r="D6" s="524"/>
      <c r="E6" s="525"/>
      <c r="F6" s="8" t="s">
        <v>76</v>
      </c>
      <c r="G6" s="510">
        <v>17</v>
      </c>
      <c r="H6" s="510"/>
      <c r="I6" s="3">
        <v>7</v>
      </c>
      <c r="J6" s="46"/>
      <c r="K6" s="46"/>
      <c r="L6" s="46"/>
      <c r="M6" s="11"/>
    </row>
    <row r="7" spans="1:13" ht="18.75" customHeight="1">
      <c r="A7" s="11"/>
      <c r="B7" s="515" t="s">
        <v>245</v>
      </c>
      <c r="C7" s="524"/>
      <c r="D7" s="524"/>
      <c r="E7" s="525"/>
      <c r="F7" s="8" t="s">
        <v>77</v>
      </c>
      <c r="G7" s="510">
        <v>0</v>
      </c>
      <c r="H7" s="510"/>
      <c r="I7" s="3">
        <v>0</v>
      </c>
      <c r="J7" s="46"/>
      <c r="K7" s="46"/>
      <c r="L7" s="46"/>
      <c r="M7" s="11"/>
    </row>
    <row r="8" spans="1:13" ht="18.75" customHeight="1">
      <c r="A8" s="11"/>
      <c r="B8" s="515" t="s">
        <v>160</v>
      </c>
      <c r="C8" s="524"/>
      <c r="D8" s="524"/>
      <c r="E8" s="525"/>
      <c r="F8" s="8" t="s">
        <v>159</v>
      </c>
      <c r="G8" s="510">
        <v>4590</v>
      </c>
      <c r="H8" s="510"/>
      <c r="I8" s="3">
        <v>1344</v>
      </c>
      <c r="J8" s="46"/>
      <c r="K8" s="46"/>
      <c r="L8" s="46"/>
      <c r="M8" s="11"/>
    </row>
    <row r="9" spans="1:13" ht="27.75" customHeight="1">
      <c r="A9" s="11"/>
      <c r="B9" s="511" t="s">
        <v>21</v>
      </c>
      <c r="C9" s="512"/>
      <c r="D9" s="512"/>
      <c r="E9" s="512"/>
      <c r="F9" s="8" t="s">
        <v>336</v>
      </c>
      <c r="G9" s="510">
        <v>335</v>
      </c>
      <c r="H9" s="510"/>
      <c r="I9" s="3">
        <v>113</v>
      </c>
      <c r="J9" s="46"/>
      <c r="K9" s="46"/>
      <c r="L9" s="46"/>
      <c r="M9" s="11"/>
    </row>
    <row r="10" spans="1:13" ht="27.75" customHeight="1">
      <c r="A10" s="11"/>
      <c r="B10" s="511" t="s">
        <v>335</v>
      </c>
      <c r="C10" s="512"/>
      <c r="D10" s="512"/>
      <c r="E10" s="512"/>
      <c r="F10" s="8" t="s">
        <v>337</v>
      </c>
      <c r="G10" s="510">
        <v>2379</v>
      </c>
      <c r="H10" s="510"/>
      <c r="I10" s="3">
        <v>714</v>
      </c>
      <c r="J10" s="46"/>
      <c r="K10" s="46"/>
      <c r="L10" s="46"/>
      <c r="M10" s="11"/>
    </row>
    <row r="11" spans="1:13" ht="18" customHeight="1">
      <c r="A11" s="11"/>
      <c r="B11" s="513" t="s">
        <v>338</v>
      </c>
      <c r="C11" s="515" t="s">
        <v>97</v>
      </c>
      <c r="D11" s="516"/>
      <c r="E11" s="517"/>
      <c r="F11" s="8">
        <v>100</v>
      </c>
      <c r="G11" s="510">
        <v>6010</v>
      </c>
      <c r="H11" s="510"/>
      <c r="I11" s="3">
        <v>1508</v>
      </c>
      <c r="J11" s="46"/>
      <c r="K11" s="46"/>
      <c r="L11" s="46"/>
      <c r="M11" s="11"/>
    </row>
    <row r="12" spans="1:13" ht="18" customHeight="1">
      <c r="A12" s="11"/>
      <c r="B12" s="514"/>
      <c r="C12" s="518" t="s">
        <v>321</v>
      </c>
      <c r="D12" s="519"/>
      <c r="E12" s="520"/>
      <c r="F12" s="8">
        <v>101</v>
      </c>
      <c r="G12" s="510">
        <v>27</v>
      </c>
      <c r="H12" s="510"/>
      <c r="I12" s="3">
        <v>11</v>
      </c>
      <c r="J12" s="46"/>
      <c r="K12" s="46"/>
      <c r="L12" s="46"/>
      <c r="M12" s="11"/>
    </row>
    <row r="13" spans="1:13" ht="54.75" customHeight="1">
      <c r="A13" s="11"/>
      <c r="B13" s="16" t="s">
        <v>78</v>
      </c>
      <c r="C13" s="16"/>
      <c r="D13" s="9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4">
      <c r="A14" s="11"/>
      <c r="B14" s="504"/>
      <c r="C14" s="505"/>
      <c r="D14" s="505"/>
      <c r="E14" s="505"/>
      <c r="F14" s="505"/>
      <c r="G14" s="505"/>
      <c r="H14" s="5" t="s">
        <v>73</v>
      </c>
      <c r="I14" s="5" t="s">
        <v>455</v>
      </c>
      <c r="J14" s="45"/>
      <c r="K14" s="45"/>
      <c r="L14" s="45"/>
      <c r="M14" s="11"/>
    </row>
    <row r="15" spans="1:13" ht="13.5" customHeight="1">
      <c r="A15" s="11"/>
      <c r="B15" s="381" t="s">
        <v>28</v>
      </c>
      <c r="C15" s="523"/>
      <c r="D15" s="523"/>
      <c r="E15" s="523"/>
      <c r="F15" s="523"/>
      <c r="G15" s="406"/>
      <c r="H15" s="8" t="s">
        <v>29</v>
      </c>
      <c r="I15" s="8">
        <v>1</v>
      </c>
      <c r="J15" s="35"/>
      <c r="K15" s="35"/>
      <c r="L15" s="35"/>
      <c r="M15" s="11"/>
    </row>
    <row r="16" spans="1:13" ht="16.5" customHeight="1">
      <c r="A16" s="11"/>
      <c r="B16" s="521" t="s">
        <v>114</v>
      </c>
      <c r="C16" s="504" t="s">
        <v>98</v>
      </c>
      <c r="D16" s="505"/>
      <c r="E16" s="505"/>
      <c r="F16" s="505"/>
      <c r="G16" s="505"/>
      <c r="H16" s="8">
        <v>102</v>
      </c>
      <c r="I16" s="3">
        <v>10</v>
      </c>
      <c r="J16" s="46"/>
      <c r="K16" s="46"/>
      <c r="L16" s="46"/>
      <c r="M16" s="11"/>
    </row>
    <row r="17" spans="1:13" ht="16.5" customHeight="1">
      <c r="A17" s="11"/>
      <c r="B17" s="522"/>
      <c r="C17" s="504" t="s">
        <v>99</v>
      </c>
      <c r="D17" s="505"/>
      <c r="E17" s="505"/>
      <c r="F17" s="505"/>
      <c r="G17" s="505"/>
      <c r="H17" s="8">
        <v>103</v>
      </c>
      <c r="I17" s="3">
        <v>54</v>
      </c>
      <c r="J17" s="46"/>
      <c r="K17" s="46"/>
      <c r="L17" s="46"/>
      <c r="M17" s="11"/>
    </row>
    <row r="18" spans="1:13" ht="16.5" customHeight="1">
      <c r="A18" s="11"/>
      <c r="B18" s="522"/>
      <c r="C18" s="504" t="s">
        <v>100</v>
      </c>
      <c r="D18" s="505"/>
      <c r="E18" s="505"/>
      <c r="F18" s="505"/>
      <c r="G18" s="505"/>
      <c r="H18" s="8" t="s">
        <v>79</v>
      </c>
      <c r="I18" s="3">
        <v>5</v>
      </c>
      <c r="J18" s="46"/>
      <c r="K18" s="46"/>
      <c r="L18" s="46"/>
      <c r="M18" s="11"/>
    </row>
    <row r="19" spans="1:13" ht="16.5" customHeight="1">
      <c r="A19" s="11"/>
      <c r="B19" s="522"/>
      <c r="C19" s="504" t="s">
        <v>101</v>
      </c>
      <c r="D19" s="505"/>
      <c r="E19" s="505"/>
      <c r="F19" s="505"/>
      <c r="G19" s="505"/>
      <c r="H19" s="8">
        <v>104</v>
      </c>
      <c r="I19" s="3">
        <v>37</v>
      </c>
      <c r="J19" s="46"/>
      <c r="K19" s="46"/>
      <c r="L19" s="46"/>
      <c r="M19" s="11"/>
    </row>
    <row r="20" spans="1:13" ht="16.5" customHeight="1">
      <c r="A20" s="11"/>
      <c r="B20" s="522"/>
      <c r="C20" s="504" t="s">
        <v>102</v>
      </c>
      <c r="D20" s="505"/>
      <c r="E20" s="505"/>
      <c r="F20" s="505"/>
      <c r="G20" s="505"/>
      <c r="H20" s="8">
        <v>105</v>
      </c>
      <c r="I20" s="3">
        <v>182</v>
      </c>
      <c r="J20" s="46"/>
      <c r="K20" s="46"/>
      <c r="L20" s="46"/>
      <c r="M20" s="11"/>
    </row>
    <row r="21" spans="1:13" ht="16.5" customHeight="1">
      <c r="A21" s="11"/>
      <c r="B21" s="522"/>
      <c r="C21" s="504" t="s">
        <v>103</v>
      </c>
      <c r="D21" s="505"/>
      <c r="E21" s="505"/>
      <c r="F21" s="505"/>
      <c r="G21" s="505"/>
      <c r="H21" s="8">
        <v>106</v>
      </c>
      <c r="I21" s="3">
        <v>123</v>
      </c>
      <c r="J21" s="46"/>
      <c r="K21" s="46"/>
      <c r="L21" s="46"/>
      <c r="M21" s="11"/>
    </row>
    <row r="22" spans="1:13" ht="16.5" customHeight="1">
      <c r="A22" s="11"/>
      <c r="B22" s="522"/>
      <c r="C22" s="504" t="s">
        <v>104</v>
      </c>
      <c r="D22" s="505"/>
      <c r="E22" s="505"/>
      <c r="F22" s="505"/>
      <c r="G22" s="505"/>
      <c r="H22" s="8" t="s">
        <v>80</v>
      </c>
      <c r="I22" s="3">
        <v>60</v>
      </c>
      <c r="J22" s="46"/>
      <c r="K22" s="46"/>
      <c r="L22" s="46"/>
      <c r="M22" s="11"/>
    </row>
    <row r="23" spans="1:13" ht="16.5" customHeight="1">
      <c r="A23" s="11"/>
      <c r="B23" s="522"/>
      <c r="C23" s="504" t="s">
        <v>105</v>
      </c>
      <c r="D23" s="505"/>
      <c r="E23" s="505"/>
      <c r="F23" s="505"/>
      <c r="G23" s="505"/>
      <c r="H23" s="8" t="s">
        <v>81</v>
      </c>
      <c r="I23" s="3">
        <v>23</v>
      </c>
      <c r="J23" s="46"/>
      <c r="K23" s="46"/>
      <c r="L23" s="46"/>
      <c r="M23" s="11"/>
    </row>
    <row r="24" spans="1:13" ht="29.25" customHeight="1">
      <c r="A24" s="11"/>
      <c r="B24" s="522"/>
      <c r="C24" s="389" t="s">
        <v>308</v>
      </c>
      <c r="D24" s="506"/>
      <c r="E24" s="506"/>
      <c r="F24" s="506"/>
      <c r="G24" s="507"/>
      <c r="H24" s="8" t="s">
        <v>82</v>
      </c>
      <c r="I24" s="3">
        <v>161</v>
      </c>
      <c r="J24" s="46"/>
      <c r="K24" s="85"/>
      <c r="L24" s="90" t="s">
        <v>228</v>
      </c>
      <c r="M24" s="11"/>
    </row>
    <row r="25" spans="1:13" ht="28.5" customHeight="1">
      <c r="A25" s="11"/>
      <c r="B25" s="522"/>
      <c r="C25" s="513" t="s">
        <v>106</v>
      </c>
      <c r="D25" s="389" t="s">
        <v>107</v>
      </c>
      <c r="E25" s="508"/>
      <c r="F25" s="508"/>
      <c r="G25" s="509"/>
      <c r="H25" s="8" t="s">
        <v>83</v>
      </c>
      <c r="I25" s="3">
        <v>148</v>
      </c>
      <c r="J25" s="46"/>
      <c r="K25" s="202" t="str">
        <f>IF(I24=SUM(I25:I26),"ok","chyba")</f>
        <v>ok</v>
      </c>
      <c r="L25" s="89" t="s">
        <v>247</v>
      </c>
      <c r="M25" s="11"/>
    </row>
    <row r="26" spans="1:13" ht="30.75" customHeight="1">
      <c r="A26" s="11"/>
      <c r="B26" s="522"/>
      <c r="C26" s="514"/>
      <c r="D26" s="389" t="s">
        <v>108</v>
      </c>
      <c r="E26" s="508"/>
      <c r="F26" s="508"/>
      <c r="G26" s="509"/>
      <c r="H26" s="8" t="s">
        <v>84</v>
      </c>
      <c r="I26" s="3">
        <v>13</v>
      </c>
      <c r="J26" s="46"/>
      <c r="K26" s="95"/>
      <c r="L26" s="88"/>
      <c r="M26" s="11"/>
    </row>
    <row r="27" spans="1:13" ht="15" customHeight="1">
      <c r="A27" s="11"/>
      <c r="B27" s="522"/>
      <c r="C27" s="504" t="s">
        <v>109</v>
      </c>
      <c r="D27" s="505"/>
      <c r="E27" s="505"/>
      <c r="F27" s="505"/>
      <c r="G27" s="505"/>
      <c r="H27" s="8" t="s">
        <v>85</v>
      </c>
      <c r="I27" s="3">
        <v>18</v>
      </c>
      <c r="J27" s="46"/>
      <c r="K27" s="46"/>
      <c r="L27" s="46"/>
      <c r="M27" s="11"/>
    </row>
    <row r="28" spans="1:13" ht="15" customHeight="1">
      <c r="A28" s="11"/>
      <c r="B28" s="522"/>
      <c r="C28" s="504" t="s">
        <v>161</v>
      </c>
      <c r="D28" s="505"/>
      <c r="E28" s="505"/>
      <c r="F28" s="505"/>
      <c r="G28" s="505"/>
      <c r="H28" s="8" t="s">
        <v>86</v>
      </c>
      <c r="I28" s="3">
        <v>0</v>
      </c>
      <c r="J28" s="46"/>
      <c r="K28" s="46"/>
      <c r="L28" s="46"/>
      <c r="M28" s="11"/>
    </row>
    <row r="29" spans="1:13" ht="15" customHeight="1">
      <c r="A29" s="11"/>
      <c r="B29" s="522"/>
      <c r="C29" s="504" t="s">
        <v>110</v>
      </c>
      <c r="D29" s="505"/>
      <c r="E29" s="505"/>
      <c r="F29" s="505"/>
      <c r="G29" s="505"/>
      <c r="H29" s="8" t="s">
        <v>87</v>
      </c>
      <c r="I29" s="3">
        <v>0</v>
      </c>
      <c r="J29" s="46"/>
      <c r="K29" s="46"/>
      <c r="L29" s="46"/>
      <c r="M29" s="11"/>
    </row>
    <row r="30" spans="1:13" ht="15" customHeight="1">
      <c r="A30" s="11"/>
      <c r="B30" s="522"/>
      <c r="C30" s="504" t="s">
        <v>111</v>
      </c>
      <c r="D30" s="505"/>
      <c r="E30" s="505"/>
      <c r="F30" s="505"/>
      <c r="G30" s="505"/>
      <c r="H30" s="8" t="s">
        <v>88</v>
      </c>
      <c r="I30" s="3">
        <v>0</v>
      </c>
      <c r="J30" s="46"/>
      <c r="K30" s="46"/>
      <c r="L30" s="46"/>
      <c r="M30" s="11"/>
    </row>
    <row r="31" spans="1:13" ht="15" customHeight="1">
      <c r="A31" s="11"/>
      <c r="B31" s="522"/>
      <c r="C31" s="504" t="s">
        <v>112</v>
      </c>
      <c r="D31" s="505"/>
      <c r="E31" s="505"/>
      <c r="F31" s="505"/>
      <c r="G31" s="505"/>
      <c r="H31" s="8" t="s">
        <v>89</v>
      </c>
      <c r="I31" s="3">
        <v>2</v>
      </c>
      <c r="J31" s="46"/>
      <c r="K31" s="46"/>
      <c r="L31" s="46"/>
      <c r="M31" s="11"/>
    </row>
    <row r="32" spans="1:13" ht="24" customHeight="1">
      <c r="A32" s="11"/>
      <c r="B32" s="522"/>
      <c r="C32" s="389" t="s">
        <v>431</v>
      </c>
      <c r="D32" s="506"/>
      <c r="E32" s="506"/>
      <c r="F32" s="506"/>
      <c r="G32" s="507"/>
      <c r="H32" s="8" t="s">
        <v>90</v>
      </c>
      <c r="I32" s="3">
        <v>1</v>
      </c>
      <c r="J32" s="46"/>
      <c r="K32" s="46"/>
      <c r="L32" s="46"/>
      <c r="M32" s="11"/>
    </row>
    <row r="33" spans="1:13" ht="13.5" customHeight="1">
      <c r="A33" s="11"/>
      <c r="B33" s="522"/>
      <c r="C33" s="504" t="s">
        <v>113</v>
      </c>
      <c r="D33" s="505"/>
      <c r="E33" s="505"/>
      <c r="F33" s="505"/>
      <c r="G33" s="505"/>
      <c r="H33" s="8" t="s">
        <v>91</v>
      </c>
      <c r="I33" s="3">
        <v>95</v>
      </c>
      <c r="J33" s="46"/>
      <c r="K33" s="46"/>
      <c r="L33" s="46"/>
      <c r="M33" s="11"/>
    </row>
    <row r="34" spans="1:13" ht="15" customHeight="1">
      <c r="A34" s="11"/>
      <c r="B34" s="513" t="s">
        <v>430</v>
      </c>
      <c r="C34" s="517" t="s">
        <v>387</v>
      </c>
      <c r="D34" s="505"/>
      <c r="E34" s="505"/>
      <c r="F34" s="505"/>
      <c r="G34" s="505"/>
      <c r="H34" s="8">
        <v>107</v>
      </c>
      <c r="I34" s="3">
        <v>52</v>
      </c>
      <c r="J34" s="46"/>
      <c r="K34" s="46"/>
      <c r="L34" s="46"/>
      <c r="M34" s="11"/>
    </row>
    <row r="35" spans="1:13" ht="15" customHeight="1">
      <c r="A35" s="11"/>
      <c r="B35" s="527"/>
      <c r="C35" s="520" t="s">
        <v>388</v>
      </c>
      <c r="D35" s="526"/>
      <c r="E35" s="526"/>
      <c r="F35" s="526"/>
      <c r="G35" s="526"/>
      <c r="H35" s="8">
        <v>108</v>
      </c>
      <c r="I35" s="3">
        <v>78</v>
      </c>
      <c r="J35" s="46"/>
      <c r="K35" s="46"/>
      <c r="L35" s="46"/>
      <c r="M35" s="11"/>
    </row>
    <row r="36" spans="1:13" ht="15" customHeight="1">
      <c r="A36" s="11"/>
      <c r="B36" s="527"/>
      <c r="C36" s="528" t="s">
        <v>389</v>
      </c>
      <c r="D36" s="529"/>
      <c r="E36" s="529"/>
      <c r="F36" s="529"/>
      <c r="G36" s="529"/>
      <c r="H36" s="8" t="s">
        <v>92</v>
      </c>
      <c r="I36" s="3">
        <v>8</v>
      </c>
      <c r="J36" s="46"/>
      <c r="K36" s="46"/>
      <c r="L36" s="46"/>
      <c r="M36" s="11"/>
    </row>
    <row r="37" spans="1:13" ht="24" customHeight="1">
      <c r="A37" s="11"/>
      <c r="B37" s="527"/>
      <c r="C37" s="389" t="s">
        <v>442</v>
      </c>
      <c r="D37" s="506"/>
      <c r="E37" s="506"/>
      <c r="F37" s="506"/>
      <c r="G37" s="507"/>
      <c r="H37" s="8" t="s">
        <v>443</v>
      </c>
      <c r="I37" s="3">
        <v>55</v>
      </c>
      <c r="J37" s="46"/>
      <c r="K37" s="46"/>
      <c r="L37" s="46"/>
      <c r="M37" s="11"/>
    </row>
    <row r="38" spans="1:13" ht="24.75" customHeight="1">
      <c r="A38" s="11"/>
      <c r="B38" s="504" t="s">
        <v>357</v>
      </c>
      <c r="C38" s="504"/>
      <c r="D38" s="504"/>
      <c r="E38" s="504"/>
      <c r="F38" s="504"/>
      <c r="G38" s="504"/>
      <c r="H38" s="8">
        <v>109</v>
      </c>
      <c r="I38" s="3">
        <v>10692</v>
      </c>
      <c r="J38" s="46"/>
      <c r="K38" s="202" t="str">
        <f>IF(I38&gt;=I39,"ok","chyba")</f>
        <v>ok</v>
      </c>
      <c r="L38" s="82" t="s">
        <v>246</v>
      </c>
      <c r="M38" s="11"/>
    </row>
    <row r="39" spans="1:13" ht="15.75" customHeight="1">
      <c r="A39" s="11"/>
      <c r="B39" s="504" t="s">
        <v>149</v>
      </c>
      <c r="C39" s="504"/>
      <c r="D39" s="504"/>
      <c r="E39" s="504"/>
      <c r="F39" s="504"/>
      <c r="G39" s="504"/>
      <c r="H39" s="8" t="s">
        <v>93</v>
      </c>
      <c r="I39" s="3">
        <v>13</v>
      </c>
      <c r="J39" s="46"/>
      <c r="K39" s="46"/>
      <c r="L39" s="46"/>
      <c r="M39" s="11"/>
    </row>
    <row r="40" spans="1:13" ht="15.75" customHeight="1">
      <c r="A40" s="11"/>
      <c r="B40" s="504" t="s">
        <v>356</v>
      </c>
      <c r="C40" s="504"/>
      <c r="D40" s="504"/>
      <c r="E40" s="504"/>
      <c r="F40" s="504"/>
      <c r="G40" s="504"/>
      <c r="H40" s="8" t="s">
        <v>94</v>
      </c>
      <c r="I40" s="3">
        <v>29</v>
      </c>
      <c r="J40" s="46"/>
      <c r="K40" s="46"/>
      <c r="L40" s="46"/>
      <c r="M40" s="11"/>
    </row>
    <row r="41" spans="1:13" ht="15.75" customHeight="1">
      <c r="A41" s="11"/>
      <c r="B41" s="504" t="s">
        <v>115</v>
      </c>
      <c r="C41" s="504"/>
      <c r="D41" s="504"/>
      <c r="E41" s="504"/>
      <c r="F41" s="504"/>
      <c r="G41" s="504"/>
      <c r="H41" s="8" t="s">
        <v>148</v>
      </c>
      <c r="I41" s="3">
        <v>52</v>
      </c>
      <c r="J41" s="46"/>
      <c r="K41" s="46"/>
      <c r="L41" s="46"/>
      <c r="M41" s="11"/>
    </row>
    <row r="42" spans="1:13" ht="27" customHeight="1">
      <c r="A42" s="185"/>
      <c r="B42" s="389" t="s">
        <v>349</v>
      </c>
      <c r="C42" s="536"/>
      <c r="D42" s="536"/>
      <c r="E42" s="536"/>
      <c r="F42" s="536"/>
      <c r="G42" s="537"/>
      <c r="H42" s="135">
        <v>110</v>
      </c>
      <c r="I42" s="3">
        <v>259</v>
      </c>
      <c r="J42" s="46"/>
      <c r="K42" s="46"/>
      <c r="L42" s="46"/>
      <c r="M42" s="11"/>
    </row>
    <row r="43" spans="1:13" ht="27" customHeight="1">
      <c r="A43" s="186"/>
      <c r="B43" s="320" t="s">
        <v>350</v>
      </c>
      <c r="C43" s="326"/>
      <c r="D43" s="326"/>
      <c r="E43" s="326"/>
      <c r="F43" s="326"/>
      <c r="G43" s="327"/>
      <c r="H43" s="135" t="s">
        <v>314</v>
      </c>
      <c r="I43" s="3">
        <v>47</v>
      </c>
      <c r="J43" s="46"/>
      <c r="K43" s="46"/>
      <c r="L43" s="46"/>
      <c r="M43" s="11"/>
    </row>
    <row r="44" spans="1:13" ht="16.5" customHeight="1">
      <c r="A44" s="186"/>
      <c r="B44" s="538" t="s">
        <v>447</v>
      </c>
      <c r="C44" s="539"/>
      <c r="D44" s="539"/>
      <c r="E44" s="539"/>
      <c r="F44" s="539"/>
      <c r="G44" s="540"/>
      <c r="H44" s="135">
        <v>111</v>
      </c>
      <c r="I44" s="3">
        <v>4</v>
      </c>
      <c r="J44" s="46"/>
      <c r="K44" s="46"/>
      <c r="L44" s="46"/>
      <c r="M44" s="11"/>
    </row>
    <row r="45" spans="2:12" ht="22.5" customHeight="1">
      <c r="B45" s="99" t="s">
        <v>265</v>
      </c>
      <c r="C45" s="9"/>
      <c r="D45" s="9"/>
      <c r="E45" s="10"/>
      <c r="F45" s="10"/>
      <c r="G45" s="10"/>
      <c r="H45" s="10"/>
      <c r="I45" s="10"/>
      <c r="J45" s="14"/>
      <c r="K45" s="14"/>
      <c r="L45" s="14"/>
    </row>
    <row r="46" spans="2:12" ht="16.5" customHeight="1">
      <c r="B46" s="530"/>
      <c r="C46" s="531"/>
      <c r="D46" s="531"/>
      <c r="E46" s="531"/>
      <c r="F46" s="531"/>
      <c r="G46" s="531"/>
      <c r="H46" s="531"/>
      <c r="I46" s="532"/>
      <c r="J46" s="14"/>
      <c r="K46" s="14"/>
      <c r="L46" s="14"/>
    </row>
    <row r="47" spans="2:12" ht="44.25" customHeight="1">
      <c r="B47" s="533"/>
      <c r="C47" s="534"/>
      <c r="D47" s="534"/>
      <c r="E47" s="534"/>
      <c r="F47" s="534"/>
      <c r="G47" s="534"/>
      <c r="H47" s="534"/>
      <c r="I47" s="535"/>
      <c r="J47" s="14"/>
      <c r="K47" s="14"/>
      <c r="L47" s="14"/>
    </row>
    <row r="48" spans="2:12" ht="15" customHeight="1"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 password="EC05" sheet="1" objects="1" scenarios="1" selectLockedCells="1" selectUnlockedCells="1"/>
  <mergeCells count="55">
    <mergeCell ref="C34:G34"/>
    <mergeCell ref="C37:G37"/>
    <mergeCell ref="C33:G33"/>
    <mergeCell ref="C31:G31"/>
    <mergeCell ref="C36:G36"/>
    <mergeCell ref="B46:I47"/>
    <mergeCell ref="B41:G41"/>
    <mergeCell ref="B42:G42"/>
    <mergeCell ref="B44:G44"/>
    <mergeCell ref="B38:G38"/>
    <mergeCell ref="B39:G39"/>
    <mergeCell ref="B40:G40"/>
    <mergeCell ref="B6:E6"/>
    <mergeCell ref="G6:H6"/>
    <mergeCell ref="B9:E9"/>
    <mergeCell ref="C35:G35"/>
    <mergeCell ref="B34:B37"/>
    <mergeCell ref="B7:E7"/>
    <mergeCell ref="B8:E8"/>
    <mergeCell ref="G7:H7"/>
    <mergeCell ref="G8:H8"/>
    <mergeCell ref="G9:H9"/>
    <mergeCell ref="B5:E5"/>
    <mergeCell ref="G5:H5"/>
    <mergeCell ref="G3:H3"/>
    <mergeCell ref="G4:H4"/>
    <mergeCell ref="B4:E4"/>
    <mergeCell ref="B3:E3"/>
    <mergeCell ref="C18:G18"/>
    <mergeCell ref="C12:E12"/>
    <mergeCell ref="B14:G14"/>
    <mergeCell ref="B16:B33"/>
    <mergeCell ref="C16:G16"/>
    <mergeCell ref="C25:C26"/>
    <mergeCell ref="C27:G27"/>
    <mergeCell ref="C23:G23"/>
    <mergeCell ref="B15:G15"/>
    <mergeCell ref="C22:G22"/>
    <mergeCell ref="G11:H11"/>
    <mergeCell ref="G10:H10"/>
    <mergeCell ref="C21:G21"/>
    <mergeCell ref="C17:G17"/>
    <mergeCell ref="B10:E10"/>
    <mergeCell ref="B11:B12"/>
    <mergeCell ref="G12:H12"/>
    <mergeCell ref="C11:E11"/>
    <mergeCell ref="C19:G19"/>
    <mergeCell ref="C20:G20"/>
    <mergeCell ref="C29:G29"/>
    <mergeCell ref="C24:G24"/>
    <mergeCell ref="C32:G32"/>
    <mergeCell ref="C28:G28"/>
    <mergeCell ref="D25:G25"/>
    <mergeCell ref="D26:G26"/>
    <mergeCell ref="C30:G30"/>
  </mergeCells>
  <conditionalFormatting sqref="K38 K24 K26 K3:K5">
    <cfRule type="cellIs" priority="1" dxfId="2" operator="equal" stopIfTrue="1">
      <formula>"chyba"</formula>
    </cfRule>
  </conditionalFormatting>
  <conditionalFormatting sqref="K25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6:I44">
      <formula1>0</formula1>
      <formula2>99999</formula2>
    </dataValidation>
    <dataValidation type="whole" allowBlank="1" showErrorMessage="1" errorTitle="Pozor!" error="Vložte numerickou hodnotu!" sqref="G5:I12">
      <formula1>0</formula1>
      <formula2>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1">
      <selection activeCell="K22" sqref="K22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11.25390625" style="20" customWidth="1"/>
    <col min="5" max="5" width="5.00390625" style="20" customWidth="1"/>
    <col min="6" max="6" width="6.875" style="20" customWidth="1"/>
    <col min="7" max="7" width="11.375" style="20" customWidth="1"/>
    <col min="8" max="8" width="10.125" style="20" customWidth="1"/>
    <col min="9" max="9" width="2.375" style="20" customWidth="1"/>
    <col min="10" max="10" width="12.75390625" style="20" customWidth="1"/>
    <col min="11" max="11" width="11.625" style="20" customWidth="1"/>
    <col min="12" max="12" width="1.875" style="20" customWidth="1"/>
    <col min="13" max="13" width="6.00390625" style="20" customWidth="1"/>
    <col min="14" max="14" width="24.375" style="20" customWidth="1"/>
    <col min="15" max="15" width="3.75390625" style="20" customWidth="1"/>
    <col min="16" max="16384" width="0" style="20" hidden="1" customWidth="1"/>
  </cols>
  <sheetData>
    <row r="1" spans="1:15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1"/>
      <c r="O1" s="11"/>
    </row>
    <row r="2" spans="1:15" s="21" customFormat="1" ht="75" customHeight="1">
      <c r="A2" s="28"/>
      <c r="B2" s="177" t="s">
        <v>326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68" t="s">
        <v>465</v>
      </c>
      <c r="O2" s="28"/>
    </row>
    <row r="3" spans="1:15" ht="33" customHeight="1">
      <c r="A3" s="11"/>
      <c r="B3" s="515"/>
      <c r="C3" s="516"/>
      <c r="D3" s="516"/>
      <c r="E3" s="516"/>
      <c r="F3" s="516"/>
      <c r="G3" s="516"/>
      <c r="H3" s="27" t="s">
        <v>30</v>
      </c>
      <c r="I3" s="377" t="s">
        <v>116</v>
      </c>
      <c r="J3" s="565"/>
      <c r="K3" s="542"/>
      <c r="L3" s="45"/>
      <c r="M3" s="85"/>
      <c r="N3" s="86"/>
      <c r="O3" s="11"/>
    </row>
    <row r="4" spans="1:15" ht="33" customHeight="1">
      <c r="A4" s="11"/>
      <c r="B4" s="381" t="s">
        <v>28</v>
      </c>
      <c r="C4" s="384"/>
      <c r="D4" s="384"/>
      <c r="E4" s="384"/>
      <c r="F4" s="384"/>
      <c r="G4" s="384"/>
      <c r="H4" s="8" t="s">
        <v>29</v>
      </c>
      <c r="I4" s="384">
        <v>1</v>
      </c>
      <c r="J4" s="384"/>
      <c r="K4" s="385"/>
      <c r="L4" s="35"/>
      <c r="M4" s="85"/>
      <c r="N4" s="90" t="s">
        <v>228</v>
      </c>
      <c r="O4" s="11"/>
    </row>
    <row r="5" spans="1:15" ht="38.25" customHeight="1">
      <c r="A5" s="11"/>
      <c r="B5" s="369" t="s">
        <v>117</v>
      </c>
      <c r="C5" s="545"/>
      <c r="D5" s="545"/>
      <c r="E5" s="545"/>
      <c r="F5" s="545"/>
      <c r="G5" s="545"/>
      <c r="H5" s="8" t="s">
        <v>119</v>
      </c>
      <c r="I5" s="398">
        <v>11</v>
      </c>
      <c r="J5" s="566"/>
      <c r="K5" s="541"/>
      <c r="L5" s="46"/>
      <c r="M5" s="202" t="str">
        <f>IF(I5&gt;=SUM(I6:K8),"ok","chyba")</f>
        <v>ok</v>
      </c>
      <c r="N5" s="82" t="s">
        <v>250</v>
      </c>
      <c r="O5" s="11"/>
    </row>
    <row r="6" spans="1:15" ht="33" customHeight="1">
      <c r="A6" s="11"/>
      <c r="B6" s="546" t="s">
        <v>106</v>
      </c>
      <c r="C6" s="515" t="s">
        <v>101</v>
      </c>
      <c r="D6" s="516"/>
      <c r="E6" s="516"/>
      <c r="F6" s="516"/>
      <c r="G6" s="516"/>
      <c r="H6" s="8" t="s">
        <v>120</v>
      </c>
      <c r="I6" s="398">
        <v>7</v>
      </c>
      <c r="J6" s="566"/>
      <c r="K6" s="541"/>
      <c r="L6" s="46"/>
      <c r="M6" s="87"/>
      <c r="N6" s="92"/>
      <c r="O6" s="11"/>
    </row>
    <row r="7" spans="1:15" ht="33" customHeight="1">
      <c r="A7" s="11"/>
      <c r="B7" s="547"/>
      <c r="C7" s="515" t="s">
        <v>102</v>
      </c>
      <c r="D7" s="516"/>
      <c r="E7" s="516"/>
      <c r="F7" s="516"/>
      <c r="G7" s="516"/>
      <c r="H7" s="8" t="s">
        <v>121</v>
      </c>
      <c r="I7" s="398">
        <v>4</v>
      </c>
      <c r="J7" s="566"/>
      <c r="K7" s="541"/>
      <c r="L7" s="46"/>
      <c r="M7" s="87"/>
      <c r="N7" s="92"/>
      <c r="O7" s="11"/>
    </row>
    <row r="8" spans="1:15" ht="33" customHeight="1">
      <c r="A8" s="11"/>
      <c r="B8" s="548"/>
      <c r="C8" s="515" t="s">
        <v>118</v>
      </c>
      <c r="D8" s="516"/>
      <c r="E8" s="516"/>
      <c r="F8" s="516"/>
      <c r="G8" s="516"/>
      <c r="H8" s="8" t="s">
        <v>122</v>
      </c>
      <c r="I8" s="398">
        <v>0</v>
      </c>
      <c r="J8" s="566"/>
      <c r="K8" s="541"/>
      <c r="L8" s="46"/>
      <c r="M8" s="87"/>
      <c r="N8" s="92"/>
      <c r="O8" s="11"/>
    </row>
    <row r="9" spans="1:15" ht="33" customHeight="1">
      <c r="A9" s="11"/>
      <c r="B9" s="369" t="s">
        <v>452</v>
      </c>
      <c r="C9" s="545"/>
      <c r="D9" s="545"/>
      <c r="E9" s="545"/>
      <c r="F9" s="545"/>
      <c r="G9" s="545"/>
      <c r="H9" s="8" t="s">
        <v>123</v>
      </c>
      <c r="I9" s="398">
        <v>7</v>
      </c>
      <c r="J9" s="566"/>
      <c r="K9" s="541"/>
      <c r="L9" s="46"/>
      <c r="M9" s="87"/>
      <c r="N9" s="92"/>
      <c r="O9" s="11"/>
    </row>
    <row r="10" spans="1:15" ht="33" customHeight="1">
      <c r="A10" s="11"/>
      <c r="B10" s="549" t="s">
        <v>315</v>
      </c>
      <c r="C10" s="550"/>
      <c r="D10" s="550"/>
      <c r="E10" s="550"/>
      <c r="F10" s="550"/>
      <c r="G10" s="550"/>
      <c r="H10" s="135" t="s">
        <v>124</v>
      </c>
      <c r="I10" s="398">
        <v>4</v>
      </c>
      <c r="J10" s="567"/>
      <c r="K10" s="564"/>
      <c r="L10" s="46"/>
      <c r="M10" s="87"/>
      <c r="N10" s="92"/>
      <c r="O10" s="11"/>
    </row>
    <row r="11" spans="1:15" ht="33" customHeight="1">
      <c r="A11" s="11"/>
      <c r="B11" s="549" t="s">
        <v>316</v>
      </c>
      <c r="C11" s="550"/>
      <c r="D11" s="550"/>
      <c r="E11" s="550"/>
      <c r="F11" s="550"/>
      <c r="G11" s="550"/>
      <c r="H11" s="135" t="s">
        <v>268</v>
      </c>
      <c r="I11" s="398">
        <v>1</v>
      </c>
      <c r="J11" s="567"/>
      <c r="K11" s="564"/>
      <c r="L11" s="46"/>
      <c r="M11" s="87"/>
      <c r="N11" s="92"/>
      <c r="O11" s="11"/>
    </row>
    <row r="12" spans="1:15" ht="33" customHeight="1">
      <c r="A12" s="11"/>
      <c r="B12" s="568" t="s">
        <v>125</v>
      </c>
      <c r="C12" s="569"/>
      <c r="D12" s="569"/>
      <c r="E12" s="569"/>
      <c r="F12" s="569"/>
      <c r="G12" s="569"/>
      <c r="H12" s="135" t="s">
        <v>329</v>
      </c>
      <c r="I12" s="398">
        <v>25</v>
      </c>
      <c r="J12" s="566"/>
      <c r="K12" s="541"/>
      <c r="L12" s="46"/>
      <c r="M12" s="87"/>
      <c r="N12" s="92"/>
      <c r="O12" s="11"/>
    </row>
    <row r="13" spans="1:15" ht="33" customHeight="1">
      <c r="A13" s="11"/>
      <c r="B13" s="568" t="s">
        <v>126</v>
      </c>
      <c r="C13" s="569"/>
      <c r="D13" s="569"/>
      <c r="E13" s="569"/>
      <c r="F13" s="569"/>
      <c r="G13" s="569"/>
      <c r="H13" s="135" t="s">
        <v>327</v>
      </c>
      <c r="I13" s="398">
        <v>1</v>
      </c>
      <c r="J13" s="566"/>
      <c r="K13" s="541"/>
      <c r="L13" s="46"/>
      <c r="M13" s="87"/>
      <c r="N13" s="92"/>
      <c r="O13" s="11"/>
    </row>
    <row r="14" spans="1:15" ht="33" customHeight="1">
      <c r="A14" s="11"/>
      <c r="B14" s="137" t="s">
        <v>286</v>
      </c>
      <c r="C14" s="179"/>
      <c r="D14" s="179"/>
      <c r="E14" s="179"/>
      <c r="F14" s="179"/>
      <c r="G14" s="179"/>
      <c r="H14" s="135" t="s">
        <v>328</v>
      </c>
      <c r="I14" s="570">
        <v>1</v>
      </c>
      <c r="J14" s="571"/>
      <c r="K14" s="572"/>
      <c r="L14" s="46"/>
      <c r="M14" s="87"/>
      <c r="N14" s="92"/>
      <c r="O14" s="11"/>
    </row>
    <row r="15" spans="1:15" ht="13.5" customHeight="1">
      <c r="A15" s="11"/>
      <c r="B15" s="38"/>
      <c r="C15" s="38"/>
      <c r="D15" s="38"/>
      <c r="E15" s="38"/>
      <c r="F15" s="38"/>
      <c r="G15" s="38"/>
      <c r="H15" s="35"/>
      <c r="I15" s="46"/>
      <c r="J15" s="46"/>
      <c r="K15" s="46"/>
      <c r="L15" s="46"/>
      <c r="M15" s="87"/>
      <c r="N15" s="92"/>
      <c r="O15" s="11"/>
    </row>
    <row r="16" spans="1:15" ht="83.25" customHeight="1">
      <c r="A16" s="11"/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  <c r="N16" s="1"/>
      <c r="O16" s="11"/>
    </row>
    <row r="17" spans="1:15" s="146" customFormat="1" ht="67.5" customHeight="1">
      <c r="A17" s="11"/>
      <c r="B17" s="16" t="s">
        <v>435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5"/>
    </row>
    <row r="18" spans="1:16" s="146" customFormat="1" ht="18" customHeight="1">
      <c r="A18" s="11"/>
      <c r="B18" s="373"/>
      <c r="C18" s="373" t="s">
        <v>30</v>
      </c>
      <c r="D18" s="373" t="s">
        <v>127</v>
      </c>
      <c r="E18" s="377" t="s">
        <v>309</v>
      </c>
      <c r="F18" s="542"/>
      <c r="G18" s="373" t="s">
        <v>258</v>
      </c>
      <c r="H18" s="404" t="s">
        <v>248</v>
      </c>
      <c r="I18" s="560"/>
      <c r="J18" s="560"/>
      <c r="K18" s="561"/>
      <c r="L18" s="45"/>
      <c r="M18" s="45"/>
      <c r="N18" s="45"/>
      <c r="O18" s="143"/>
      <c r="P18" s="145"/>
    </row>
    <row r="19" spans="1:16" s="146" customFormat="1" ht="51" customHeight="1">
      <c r="A19" s="11"/>
      <c r="B19" s="563"/>
      <c r="C19" s="563"/>
      <c r="D19" s="563"/>
      <c r="E19" s="543"/>
      <c r="F19" s="544"/>
      <c r="G19" s="563"/>
      <c r="H19" s="404" t="s">
        <v>340</v>
      </c>
      <c r="I19" s="562"/>
      <c r="J19" s="5" t="s">
        <v>249</v>
      </c>
      <c r="K19" s="5" t="s">
        <v>341</v>
      </c>
      <c r="L19" s="45"/>
      <c r="M19" s="45"/>
      <c r="N19" s="45"/>
      <c r="O19" s="143"/>
      <c r="P19" s="145"/>
    </row>
    <row r="20" spans="1:16" s="146" customFormat="1" ht="24.75" customHeight="1">
      <c r="A20" s="11"/>
      <c r="B20" s="8" t="s">
        <v>28</v>
      </c>
      <c r="C20" s="8" t="s">
        <v>29</v>
      </c>
      <c r="D20" s="8">
        <v>1</v>
      </c>
      <c r="E20" s="381">
        <v>2</v>
      </c>
      <c r="F20" s="385"/>
      <c r="G20" s="8">
        <v>3</v>
      </c>
      <c r="H20" s="381">
        <v>4</v>
      </c>
      <c r="I20" s="564"/>
      <c r="J20" s="8">
        <v>5</v>
      </c>
      <c r="K20" s="8">
        <v>6</v>
      </c>
      <c r="L20" s="35"/>
      <c r="M20" s="35"/>
      <c r="N20" s="35"/>
      <c r="O20" s="144"/>
      <c r="P20" s="145"/>
    </row>
    <row r="21" spans="1:16" s="146" customFormat="1" ht="36.75" customHeight="1">
      <c r="A21" s="11"/>
      <c r="B21" s="30" t="s">
        <v>128</v>
      </c>
      <c r="C21" s="8">
        <v>114</v>
      </c>
      <c r="D21" s="3">
        <v>3</v>
      </c>
      <c r="E21" s="381" t="s">
        <v>31</v>
      </c>
      <c r="F21" s="385"/>
      <c r="G21" s="3">
        <v>394</v>
      </c>
      <c r="H21" s="398">
        <v>1</v>
      </c>
      <c r="I21" s="564"/>
      <c r="J21" s="3">
        <v>0</v>
      </c>
      <c r="K21" s="3">
        <v>2</v>
      </c>
      <c r="L21" s="46"/>
      <c r="M21" s="202" t="str">
        <f>IF(D21=SUM(H21:K21),"ok","chyba")</f>
        <v>ok</v>
      </c>
      <c r="N21" s="89" t="s">
        <v>320</v>
      </c>
      <c r="O21" s="147"/>
      <c r="P21" s="145"/>
    </row>
    <row r="22" spans="1:16" s="146" customFormat="1" ht="36.75" customHeight="1">
      <c r="A22" s="11"/>
      <c r="B22" s="30" t="s">
        <v>129</v>
      </c>
      <c r="C22" s="8">
        <v>115</v>
      </c>
      <c r="D22" s="3">
        <v>1</v>
      </c>
      <c r="E22" s="381" t="s">
        <v>31</v>
      </c>
      <c r="F22" s="385"/>
      <c r="G22" s="3">
        <v>325</v>
      </c>
      <c r="H22" s="398">
        <v>0</v>
      </c>
      <c r="I22" s="564"/>
      <c r="J22" s="3">
        <v>0</v>
      </c>
      <c r="K22" s="3">
        <v>1</v>
      </c>
      <c r="L22" s="46"/>
      <c r="M22" s="202" t="str">
        <f>IF(D22=SUM(H22:K22),"ok","chyba")</f>
        <v>ok</v>
      </c>
      <c r="N22" s="89" t="s">
        <v>319</v>
      </c>
      <c r="O22" s="147"/>
      <c r="P22" s="145"/>
    </row>
    <row r="23" spans="1:16" s="146" customFormat="1" ht="36.75" customHeight="1">
      <c r="A23" s="11"/>
      <c r="B23" s="32" t="s">
        <v>130</v>
      </c>
      <c r="C23" s="8">
        <v>116</v>
      </c>
      <c r="D23" s="142">
        <v>5</v>
      </c>
      <c r="E23" s="398">
        <v>82</v>
      </c>
      <c r="F23" s="541"/>
      <c r="G23" s="3">
        <v>158</v>
      </c>
      <c r="H23" s="398">
        <v>2</v>
      </c>
      <c r="I23" s="564"/>
      <c r="J23" s="3">
        <v>0</v>
      </c>
      <c r="K23" s="3">
        <v>3</v>
      </c>
      <c r="L23" s="46"/>
      <c r="M23" s="202" t="str">
        <f>IF(D23=SUM(H23:K23),"ok","chyba")</f>
        <v>ok</v>
      </c>
      <c r="N23" s="89" t="s">
        <v>318</v>
      </c>
      <c r="O23" s="147"/>
      <c r="P23" s="145"/>
    </row>
    <row r="24" spans="1:16" s="146" customFormat="1" ht="36.75" customHeight="1">
      <c r="A24" s="11"/>
      <c r="B24" s="30" t="s">
        <v>131</v>
      </c>
      <c r="C24" s="8">
        <v>117</v>
      </c>
      <c r="D24" s="3">
        <v>1</v>
      </c>
      <c r="E24" s="381" t="s">
        <v>31</v>
      </c>
      <c r="F24" s="385"/>
      <c r="G24" s="3">
        <v>16</v>
      </c>
      <c r="H24" s="398">
        <v>0</v>
      </c>
      <c r="I24" s="564"/>
      <c r="J24" s="3">
        <v>0</v>
      </c>
      <c r="K24" s="3">
        <v>1</v>
      </c>
      <c r="L24" s="46"/>
      <c r="M24" s="202" t="str">
        <f>IF(D24=SUM(H24:K24),"ok","chyba")</f>
        <v>ok</v>
      </c>
      <c r="N24" s="89" t="s">
        <v>317</v>
      </c>
      <c r="O24" s="147"/>
      <c r="P24" s="145"/>
    </row>
    <row r="25" spans="1:15" s="146" customFormat="1" ht="108" customHeight="1" thickBot="1">
      <c r="A25" s="11"/>
      <c r="B25" s="99" t="s">
        <v>265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5"/>
      <c r="O25" s="145"/>
    </row>
    <row r="26" spans="12:14" ht="13.5" customHeight="1" hidden="1">
      <c r="L26" s="91"/>
      <c r="M26" s="91"/>
      <c r="N26" s="91"/>
    </row>
    <row r="27" spans="12:14" ht="13.5" customHeight="1" hidden="1">
      <c r="L27" s="91"/>
      <c r="M27" s="91"/>
      <c r="N27" s="91"/>
    </row>
    <row r="28" spans="12:14" ht="13.5" customHeight="1" hidden="1">
      <c r="L28" s="91"/>
      <c r="M28" s="91"/>
      <c r="N28" s="91"/>
    </row>
    <row r="29" spans="12:14" ht="13.5" customHeight="1" hidden="1">
      <c r="L29" s="91"/>
      <c r="M29" s="91"/>
      <c r="N29" s="91"/>
    </row>
    <row r="30" spans="12:14" ht="13.5" customHeight="1" hidden="1">
      <c r="L30" s="91"/>
      <c r="M30" s="91"/>
      <c r="N30" s="91"/>
    </row>
    <row r="31" spans="12:14" ht="13.5" customHeight="1" hidden="1">
      <c r="L31" s="91"/>
      <c r="M31" s="91"/>
      <c r="N31" s="91"/>
    </row>
    <row r="32" spans="12:14" ht="13.5" customHeight="1" hidden="1">
      <c r="L32" s="91"/>
      <c r="M32" s="91"/>
      <c r="N32" s="91"/>
    </row>
    <row r="33" spans="12:14" ht="13.5" customHeight="1" hidden="1">
      <c r="L33" s="91"/>
      <c r="M33" s="91"/>
      <c r="N33" s="91"/>
    </row>
    <row r="34" spans="12:14" ht="13.5" customHeight="1" hidden="1">
      <c r="L34" s="91"/>
      <c r="M34" s="91"/>
      <c r="N34" s="91"/>
    </row>
    <row r="35" spans="12:14" ht="13.5" customHeight="1" hidden="1">
      <c r="L35" s="91"/>
      <c r="M35" s="91"/>
      <c r="N35" s="91"/>
    </row>
    <row r="36" spans="12:14" ht="13.5" customHeight="1" hidden="1">
      <c r="L36" s="91"/>
      <c r="M36" s="91"/>
      <c r="N36" s="91"/>
    </row>
    <row r="37" spans="12:14" ht="13.5" customHeight="1" hidden="1">
      <c r="L37" s="91"/>
      <c r="M37" s="91"/>
      <c r="N37" s="91"/>
    </row>
    <row r="38" spans="12:14" ht="13.5" customHeight="1" hidden="1">
      <c r="L38" s="91"/>
      <c r="M38" s="91"/>
      <c r="N38" s="91"/>
    </row>
    <row r="39" spans="12:14" ht="13.5" customHeight="1" hidden="1">
      <c r="L39" s="91"/>
      <c r="M39" s="91"/>
      <c r="N39" s="91"/>
    </row>
    <row r="40" spans="12:14" ht="13.5" customHeight="1" hidden="1">
      <c r="L40" s="91"/>
      <c r="M40" s="91"/>
      <c r="N40" s="91"/>
    </row>
    <row r="41" spans="12:14" ht="13.5" customHeight="1" hidden="1">
      <c r="L41" s="91"/>
      <c r="M41" s="91"/>
      <c r="N41" s="91"/>
    </row>
    <row r="42" spans="12:14" ht="13.5" customHeight="1" hidden="1">
      <c r="L42" s="91"/>
      <c r="M42" s="91"/>
      <c r="N42" s="91"/>
    </row>
    <row r="43" spans="12:14" ht="13.5" customHeight="1" hidden="1">
      <c r="L43" s="91"/>
      <c r="M43" s="91"/>
      <c r="N43" s="91"/>
    </row>
    <row r="44" spans="12:14" ht="13.5" customHeight="1" hidden="1">
      <c r="L44" s="91"/>
      <c r="M44" s="91"/>
      <c r="N44" s="91"/>
    </row>
    <row r="45" spans="12:14" ht="13.5" customHeight="1" hidden="1">
      <c r="L45" s="91"/>
      <c r="M45" s="91"/>
      <c r="N45" s="91"/>
    </row>
    <row r="46" spans="12:14" ht="13.5" customHeight="1" hidden="1">
      <c r="L46" s="91"/>
      <c r="M46" s="91"/>
      <c r="N46" s="91"/>
    </row>
    <row r="47" spans="12:14" ht="13.5" customHeight="1" hidden="1">
      <c r="L47" s="91"/>
      <c r="M47" s="91"/>
      <c r="N47" s="91"/>
    </row>
    <row r="48" spans="12:14" ht="13.5" customHeight="1" hidden="1">
      <c r="L48" s="91"/>
      <c r="M48" s="91"/>
      <c r="N48" s="91"/>
    </row>
    <row r="49" spans="12:14" ht="13.5" customHeight="1" hidden="1">
      <c r="L49" s="91"/>
      <c r="M49" s="91"/>
      <c r="N49" s="91"/>
    </row>
    <row r="50" spans="12:14" ht="13.5" customHeight="1" hidden="1">
      <c r="L50" s="91"/>
      <c r="M50" s="91"/>
      <c r="N50" s="91"/>
    </row>
    <row r="51" spans="12:14" ht="13.5" customHeight="1" hidden="1">
      <c r="L51" s="91"/>
      <c r="M51" s="91"/>
      <c r="N51" s="91"/>
    </row>
    <row r="52" spans="12:14" ht="12.75" hidden="1" thickBot="1">
      <c r="L52" s="91"/>
      <c r="M52" s="91"/>
      <c r="N52" s="91"/>
    </row>
    <row r="53" spans="2:14" ht="12" customHeight="1">
      <c r="B53" s="551"/>
      <c r="C53" s="552"/>
      <c r="D53" s="552"/>
      <c r="E53" s="552"/>
      <c r="F53" s="552"/>
      <c r="G53" s="552"/>
      <c r="H53" s="552"/>
      <c r="I53" s="552"/>
      <c r="J53" s="552"/>
      <c r="K53" s="553"/>
      <c r="L53" s="91"/>
      <c r="M53" s="91"/>
      <c r="N53" s="91"/>
    </row>
    <row r="54" spans="2:14" ht="12" customHeight="1">
      <c r="B54" s="554"/>
      <c r="C54" s="555"/>
      <c r="D54" s="555"/>
      <c r="E54" s="555"/>
      <c r="F54" s="555"/>
      <c r="G54" s="555"/>
      <c r="H54" s="555"/>
      <c r="I54" s="555"/>
      <c r="J54" s="555"/>
      <c r="K54" s="556"/>
      <c r="L54" s="91"/>
      <c r="M54" s="91"/>
      <c r="N54" s="91"/>
    </row>
    <row r="55" spans="2:14" ht="12" customHeight="1">
      <c r="B55" s="554"/>
      <c r="C55" s="555"/>
      <c r="D55" s="555"/>
      <c r="E55" s="555"/>
      <c r="F55" s="555"/>
      <c r="G55" s="555"/>
      <c r="H55" s="555"/>
      <c r="I55" s="555"/>
      <c r="J55" s="555"/>
      <c r="K55" s="556"/>
      <c r="L55" s="91"/>
      <c r="M55" s="91"/>
      <c r="N55" s="91"/>
    </row>
    <row r="56" spans="2:14" ht="12" customHeight="1">
      <c r="B56" s="554"/>
      <c r="C56" s="555"/>
      <c r="D56" s="555"/>
      <c r="E56" s="555"/>
      <c r="F56" s="555"/>
      <c r="G56" s="555"/>
      <c r="H56" s="555"/>
      <c r="I56" s="555"/>
      <c r="J56" s="555"/>
      <c r="K56" s="556"/>
      <c r="L56" s="91"/>
      <c r="M56" s="91"/>
      <c r="N56" s="91"/>
    </row>
    <row r="57" spans="2:14" ht="12" customHeight="1">
      <c r="B57" s="554"/>
      <c r="C57" s="555"/>
      <c r="D57" s="555"/>
      <c r="E57" s="555"/>
      <c r="F57" s="555"/>
      <c r="G57" s="555"/>
      <c r="H57" s="555"/>
      <c r="I57" s="555"/>
      <c r="J57" s="555"/>
      <c r="K57" s="556"/>
      <c r="L57" s="91"/>
      <c r="M57" s="91"/>
      <c r="N57" s="91"/>
    </row>
    <row r="58" spans="2:14" ht="207.75" customHeight="1" thickBot="1">
      <c r="B58" s="557"/>
      <c r="C58" s="558"/>
      <c r="D58" s="558"/>
      <c r="E58" s="558"/>
      <c r="F58" s="558"/>
      <c r="G58" s="558"/>
      <c r="H58" s="558"/>
      <c r="I58" s="558"/>
      <c r="J58" s="558"/>
      <c r="K58" s="559"/>
      <c r="L58" s="91"/>
      <c r="M58" s="91"/>
      <c r="N58" s="91"/>
    </row>
    <row r="59" spans="2:14" ht="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 password="EC05" sheet="1" objects="1" scenarios="1" selectLockedCells="1" selectUnlockedCells="1"/>
  <mergeCells count="42">
    <mergeCell ref="I7:K7"/>
    <mergeCell ref="H22:I22"/>
    <mergeCell ref="H23:I23"/>
    <mergeCell ref="I12:K12"/>
    <mergeCell ref="H20:I20"/>
    <mergeCell ref="I11:K11"/>
    <mergeCell ref="B12:G12"/>
    <mergeCell ref="D18:D19"/>
    <mergeCell ref="B13:G13"/>
    <mergeCell ref="I13:K13"/>
    <mergeCell ref="I14:K14"/>
    <mergeCell ref="C18:C19"/>
    <mergeCell ref="I3:K3"/>
    <mergeCell ref="I4:K4"/>
    <mergeCell ref="I5:K5"/>
    <mergeCell ref="B4:G4"/>
    <mergeCell ref="B3:G3"/>
    <mergeCell ref="I10:K10"/>
    <mergeCell ref="I9:K9"/>
    <mergeCell ref="I8:K8"/>
    <mergeCell ref="C6:G6"/>
    <mergeCell ref="I6:K6"/>
    <mergeCell ref="B53:K58"/>
    <mergeCell ref="H18:K18"/>
    <mergeCell ref="E20:F20"/>
    <mergeCell ref="E21:F21"/>
    <mergeCell ref="E22:F22"/>
    <mergeCell ref="H19:I19"/>
    <mergeCell ref="B18:B19"/>
    <mergeCell ref="G18:G19"/>
    <mergeCell ref="H24:I24"/>
    <mergeCell ref="H21:I21"/>
    <mergeCell ref="E24:F24"/>
    <mergeCell ref="E23:F23"/>
    <mergeCell ref="E18:F19"/>
    <mergeCell ref="B5:G5"/>
    <mergeCell ref="C7:G7"/>
    <mergeCell ref="C8:G8"/>
    <mergeCell ref="B6:B8"/>
    <mergeCell ref="B10:G10"/>
    <mergeCell ref="B11:G11"/>
    <mergeCell ref="B9:G9"/>
  </mergeCells>
  <conditionalFormatting sqref="M21:M24">
    <cfRule type="cellIs" priority="1" dxfId="4" operator="equal" stopIfTrue="1">
      <formula>"chyba"</formula>
    </cfRule>
  </conditionalFormatting>
  <conditionalFormatting sqref="M5:M15">
    <cfRule type="cellIs" priority="2" dxfId="2" operator="equal" stopIfTrue="1">
      <formula>"chyba"</formula>
    </cfRule>
  </conditionalFormatting>
  <dataValidations count="3">
    <dataValidation type="whole" allowBlank="1" showErrorMessage="1" errorTitle="Pozor!" error="Vložte číselnou hodnotu!" sqref="J5:K9 J12:K13 I5:I13">
      <formula1>0</formula1>
      <formula2>999999</formula2>
    </dataValidation>
    <dataValidation type="whole" allowBlank="1" showErrorMessage="1" errorTitle="Pozor!" error="Vložte číselnou hodnotu!" sqref="G21:H24 J21:L24">
      <formula1>0</formula1>
      <formula2>999999999</formula2>
    </dataValidation>
    <dataValidation type="whole" allowBlank="1" showErrorMessage="1" errorTitle="Pozor!" error="Vložte číselnou hodnotu!" sqref="D21:D24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F42" sqref="F42"/>
    </sheetView>
  </sheetViews>
  <sheetFormatPr defaultColWidth="0" defaultRowHeight="12.75" zeroHeight="1"/>
  <cols>
    <col min="1" max="1" width="1.875" style="94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17" customWidth="1"/>
    <col min="21" max="21" width="13.125" style="117" customWidth="1"/>
    <col min="22" max="22" width="8.375" style="117" customWidth="1"/>
    <col min="23" max="23" width="1.875" style="94" customWidth="1"/>
    <col min="24" max="16384" width="0" style="0" hidden="1" customWidth="1"/>
  </cols>
  <sheetData>
    <row r="1" spans="2:22" ht="14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58"/>
      <c r="U1" s="258"/>
      <c r="V1" s="255" t="s">
        <v>466</v>
      </c>
    </row>
    <row r="2" spans="2:22" ht="12.75" customHeight="1" thickBot="1">
      <c r="B2" s="47" t="s">
        <v>436</v>
      </c>
      <c r="C2" s="48"/>
      <c r="D2" s="48"/>
      <c r="E2" s="49"/>
      <c r="F2" s="50"/>
      <c r="G2" s="50"/>
      <c r="H2" s="51"/>
      <c r="I2" s="51"/>
      <c r="J2" s="51"/>
      <c r="K2" s="51"/>
      <c r="L2" s="52"/>
      <c r="M2" s="52"/>
      <c r="N2" s="52"/>
      <c r="O2" s="52"/>
      <c r="P2" s="52"/>
      <c r="Q2" s="52"/>
      <c r="R2" s="52"/>
      <c r="S2" s="53"/>
      <c r="T2" s="113"/>
      <c r="U2" s="113"/>
      <c r="V2" s="113"/>
    </row>
    <row r="3" spans="2:22" ht="13.5" thickBot="1">
      <c r="B3" s="613"/>
      <c r="C3" s="614"/>
      <c r="D3" s="615"/>
      <c r="E3" s="622" t="s">
        <v>30</v>
      </c>
      <c r="F3" s="604" t="s">
        <v>167</v>
      </c>
      <c r="G3" s="604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6"/>
      <c r="T3" s="114"/>
      <c r="U3" s="114"/>
      <c r="V3" s="114"/>
    </row>
    <row r="4" spans="2:22" ht="12.75">
      <c r="B4" s="616"/>
      <c r="C4" s="617"/>
      <c r="D4" s="618"/>
      <c r="E4" s="623"/>
      <c r="F4" s="607" t="s">
        <v>168</v>
      </c>
      <c r="G4" s="608"/>
      <c r="H4" s="608" t="s">
        <v>169</v>
      </c>
      <c r="I4" s="608"/>
      <c r="J4" s="608" t="s">
        <v>170</v>
      </c>
      <c r="K4" s="608"/>
      <c r="L4" s="608" t="s">
        <v>171</v>
      </c>
      <c r="M4" s="608"/>
      <c r="N4" s="608" t="s">
        <v>172</v>
      </c>
      <c r="O4" s="608"/>
      <c r="P4" s="611" t="s">
        <v>390</v>
      </c>
      <c r="Q4" s="612"/>
      <c r="R4" s="609" t="s">
        <v>173</v>
      </c>
      <c r="S4" s="610"/>
      <c r="T4" s="115"/>
      <c r="U4" s="115"/>
      <c r="V4" s="115"/>
    </row>
    <row r="5" spans="2:22" ht="12.75">
      <c r="B5" s="619"/>
      <c r="C5" s="620"/>
      <c r="D5" s="621"/>
      <c r="E5" s="624"/>
      <c r="F5" s="229" t="s">
        <v>174</v>
      </c>
      <c r="G5" s="56" t="s">
        <v>175</v>
      </c>
      <c r="H5" s="56" t="s">
        <v>174</v>
      </c>
      <c r="I5" s="56" t="s">
        <v>175</v>
      </c>
      <c r="J5" s="56" t="s">
        <v>174</v>
      </c>
      <c r="K5" s="56" t="s">
        <v>175</v>
      </c>
      <c r="L5" s="56" t="s">
        <v>174</v>
      </c>
      <c r="M5" s="56" t="s">
        <v>175</v>
      </c>
      <c r="N5" s="56" t="s">
        <v>174</v>
      </c>
      <c r="O5" s="56" t="s">
        <v>175</v>
      </c>
      <c r="P5" s="56" t="s">
        <v>174</v>
      </c>
      <c r="Q5" s="205" t="s">
        <v>175</v>
      </c>
      <c r="R5" s="226" t="s">
        <v>174</v>
      </c>
      <c r="S5" s="205" t="s">
        <v>175</v>
      </c>
      <c r="T5" s="115"/>
      <c r="U5" s="115"/>
      <c r="V5" s="115"/>
    </row>
    <row r="6" spans="2:22" ht="12.75" customHeight="1" thickBot="1">
      <c r="B6" s="648" t="s">
        <v>28</v>
      </c>
      <c r="C6" s="649"/>
      <c r="D6" s="650"/>
      <c r="E6" s="228" t="s">
        <v>29</v>
      </c>
      <c r="F6" s="23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110">
        <v>9</v>
      </c>
      <c r="O6" s="110">
        <v>10</v>
      </c>
      <c r="P6" s="110">
        <v>11</v>
      </c>
      <c r="Q6" s="228">
        <v>12</v>
      </c>
      <c r="R6" s="227">
        <v>13</v>
      </c>
      <c r="S6" s="228">
        <v>14</v>
      </c>
      <c r="T6" s="115"/>
      <c r="U6" s="635" t="s">
        <v>259</v>
      </c>
      <c r="V6" s="636"/>
    </row>
    <row r="7" spans="2:22" ht="14.25" customHeight="1">
      <c r="B7" s="625" t="s">
        <v>176</v>
      </c>
      <c r="C7" s="599" t="s">
        <v>178</v>
      </c>
      <c r="D7" s="628"/>
      <c r="E7" s="239">
        <v>119</v>
      </c>
      <c r="F7" s="231">
        <v>4</v>
      </c>
      <c r="G7" s="120">
        <v>2</v>
      </c>
      <c r="H7" s="120">
        <v>0</v>
      </c>
      <c r="I7" s="120">
        <v>1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8</v>
      </c>
      <c r="Q7" s="211">
        <v>7</v>
      </c>
      <c r="R7" s="216">
        <f>F7+H7+J7+L7+N7+P7</f>
        <v>12</v>
      </c>
      <c r="S7" s="124">
        <f>G7+I7+K7+M7+O7+Q7</f>
        <v>10</v>
      </c>
      <c r="T7" s="115"/>
      <c r="U7" s="637"/>
      <c r="V7" s="638"/>
    </row>
    <row r="8" spans="2:22" ht="14.25" customHeight="1">
      <c r="B8" s="626"/>
      <c r="C8" s="591" t="s">
        <v>179</v>
      </c>
      <c r="D8" s="629"/>
      <c r="E8" s="205">
        <v>120</v>
      </c>
      <c r="F8" s="232">
        <v>6</v>
      </c>
      <c r="G8" s="60">
        <v>5</v>
      </c>
      <c r="H8" s="60">
        <v>4</v>
      </c>
      <c r="I8" s="60">
        <v>6</v>
      </c>
      <c r="J8" s="60">
        <v>0</v>
      </c>
      <c r="K8" s="60">
        <v>7</v>
      </c>
      <c r="L8" s="60">
        <v>0</v>
      </c>
      <c r="M8" s="60">
        <v>0</v>
      </c>
      <c r="N8" s="60">
        <v>0</v>
      </c>
      <c r="O8" s="60">
        <v>0</v>
      </c>
      <c r="P8" s="60">
        <v>20</v>
      </c>
      <c r="Q8" s="207">
        <v>17</v>
      </c>
      <c r="R8" s="217">
        <v>1</v>
      </c>
      <c r="S8" s="125">
        <f aca="true" t="shared" si="0" ref="S8:S45">G8+I8+K8+M8+O8+Q8</f>
        <v>35</v>
      </c>
      <c r="T8" s="115"/>
      <c r="U8" s="575" t="s">
        <v>392</v>
      </c>
      <c r="V8" s="639"/>
    </row>
    <row r="9" spans="2:22" ht="14.25" customHeight="1">
      <c r="B9" s="626"/>
      <c r="C9" s="591" t="s">
        <v>180</v>
      </c>
      <c r="D9" s="629"/>
      <c r="E9" s="205">
        <v>121</v>
      </c>
      <c r="F9" s="232">
        <v>11</v>
      </c>
      <c r="G9" s="60">
        <v>11</v>
      </c>
      <c r="H9" s="60">
        <v>8</v>
      </c>
      <c r="I9" s="60">
        <v>8</v>
      </c>
      <c r="J9" s="60">
        <v>5</v>
      </c>
      <c r="K9" s="60">
        <v>17</v>
      </c>
      <c r="L9" s="60">
        <v>0</v>
      </c>
      <c r="M9" s="60">
        <v>1</v>
      </c>
      <c r="N9" s="60">
        <v>0</v>
      </c>
      <c r="O9" s="60">
        <v>0</v>
      </c>
      <c r="P9" s="60">
        <v>22</v>
      </c>
      <c r="Q9" s="207">
        <v>27</v>
      </c>
      <c r="R9" s="217">
        <f aca="true" t="shared" si="1" ref="R9:R45">F9+H9+J9+L9+N9+P9</f>
        <v>46</v>
      </c>
      <c r="S9" s="125">
        <f t="shared" si="0"/>
        <v>64</v>
      </c>
      <c r="T9" s="115"/>
      <c r="U9" s="640"/>
      <c r="V9" s="641"/>
    </row>
    <row r="10" spans="2:22" ht="14.25" customHeight="1">
      <c r="B10" s="626"/>
      <c r="C10" s="591" t="s">
        <v>181</v>
      </c>
      <c r="D10" s="629"/>
      <c r="E10" s="205">
        <v>122</v>
      </c>
      <c r="F10" s="232">
        <v>33</v>
      </c>
      <c r="G10" s="60">
        <v>21</v>
      </c>
      <c r="H10" s="60">
        <v>19</v>
      </c>
      <c r="I10" s="60">
        <v>15</v>
      </c>
      <c r="J10" s="60">
        <v>6</v>
      </c>
      <c r="K10" s="60">
        <v>52</v>
      </c>
      <c r="L10" s="60">
        <v>0</v>
      </c>
      <c r="M10" s="60">
        <v>2</v>
      </c>
      <c r="N10" s="60">
        <v>0</v>
      </c>
      <c r="O10" s="60">
        <v>0</v>
      </c>
      <c r="P10" s="60">
        <v>55</v>
      </c>
      <c r="Q10" s="207">
        <v>53</v>
      </c>
      <c r="R10" s="217">
        <f t="shared" si="1"/>
        <v>113</v>
      </c>
      <c r="S10" s="125">
        <f t="shared" si="0"/>
        <v>143</v>
      </c>
      <c r="T10" s="115"/>
      <c r="U10" s="111"/>
      <c r="V10" s="111"/>
    </row>
    <row r="11" spans="2:22" ht="14.25" customHeight="1" thickBot="1">
      <c r="B11" s="626"/>
      <c r="C11" s="593" t="s">
        <v>182</v>
      </c>
      <c r="D11" s="663"/>
      <c r="E11" s="228">
        <v>123</v>
      </c>
      <c r="F11" s="233">
        <v>1</v>
      </c>
      <c r="G11" s="121">
        <v>9</v>
      </c>
      <c r="H11" s="121">
        <v>2</v>
      </c>
      <c r="I11" s="121">
        <v>5</v>
      </c>
      <c r="J11" s="121">
        <v>1</v>
      </c>
      <c r="K11" s="121">
        <v>10</v>
      </c>
      <c r="L11" s="121">
        <v>0</v>
      </c>
      <c r="M11" s="121">
        <v>0</v>
      </c>
      <c r="N11" s="121">
        <v>0</v>
      </c>
      <c r="O11" s="121">
        <v>0</v>
      </c>
      <c r="P11" s="121">
        <v>10</v>
      </c>
      <c r="Q11" s="208">
        <v>4</v>
      </c>
      <c r="R11" s="219">
        <f t="shared" si="1"/>
        <v>14</v>
      </c>
      <c r="S11" s="127">
        <f t="shared" si="0"/>
        <v>28</v>
      </c>
      <c r="T11" s="115"/>
      <c r="U11" s="642" t="s">
        <v>432</v>
      </c>
      <c r="V11" s="643"/>
    </row>
    <row r="12" spans="2:22" ht="14.25" customHeight="1" thickBot="1">
      <c r="B12" s="626"/>
      <c r="C12" s="664" t="s">
        <v>342</v>
      </c>
      <c r="D12" s="665"/>
      <c r="E12" s="238" t="s">
        <v>343</v>
      </c>
      <c r="F12" s="234">
        <v>55</v>
      </c>
      <c r="G12" s="178">
        <v>48</v>
      </c>
      <c r="H12" s="178">
        <v>33</v>
      </c>
      <c r="I12" s="178">
        <v>35</v>
      </c>
      <c r="J12" s="178">
        <v>12</v>
      </c>
      <c r="K12" s="178">
        <v>86</v>
      </c>
      <c r="L12" s="178">
        <v>0</v>
      </c>
      <c r="M12" s="178">
        <v>3</v>
      </c>
      <c r="N12" s="178">
        <v>0</v>
      </c>
      <c r="O12" s="178">
        <v>0</v>
      </c>
      <c r="P12" s="178">
        <v>115</v>
      </c>
      <c r="Q12" s="209">
        <v>108</v>
      </c>
      <c r="R12" s="223">
        <f t="shared" si="1"/>
        <v>215</v>
      </c>
      <c r="S12" s="224">
        <f t="shared" si="0"/>
        <v>280</v>
      </c>
      <c r="T12" s="115"/>
      <c r="U12" s="644"/>
      <c r="V12" s="645"/>
    </row>
    <row r="13" spans="2:22" ht="14.25" customHeight="1">
      <c r="B13" s="626"/>
      <c r="C13" s="599" t="s">
        <v>364</v>
      </c>
      <c r="D13" s="628"/>
      <c r="E13" s="239">
        <v>124</v>
      </c>
      <c r="F13" s="235">
        <v>1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1</v>
      </c>
      <c r="Q13" s="210">
        <v>2</v>
      </c>
      <c r="R13" s="220">
        <f t="shared" si="1"/>
        <v>2</v>
      </c>
      <c r="S13" s="221">
        <f t="shared" si="0"/>
        <v>2</v>
      </c>
      <c r="T13" s="115"/>
      <c r="U13" s="644"/>
      <c r="V13" s="645"/>
    </row>
    <row r="14" spans="2:22" ht="14.25" customHeight="1">
      <c r="B14" s="626"/>
      <c r="C14" s="630" t="s">
        <v>365</v>
      </c>
      <c r="D14" s="198" t="s">
        <v>366</v>
      </c>
      <c r="E14" s="239">
        <v>125</v>
      </c>
      <c r="F14" s="232">
        <v>18</v>
      </c>
      <c r="G14" s="60">
        <v>17</v>
      </c>
      <c r="H14" s="60">
        <v>12</v>
      </c>
      <c r="I14" s="60">
        <v>12</v>
      </c>
      <c r="J14" s="60">
        <v>8</v>
      </c>
      <c r="K14" s="60">
        <v>38</v>
      </c>
      <c r="L14" s="60">
        <v>0</v>
      </c>
      <c r="M14" s="60">
        <v>0</v>
      </c>
      <c r="N14" s="60">
        <v>0</v>
      </c>
      <c r="O14" s="60">
        <v>0</v>
      </c>
      <c r="P14" s="60">
        <v>23</v>
      </c>
      <c r="Q14" s="207">
        <v>32</v>
      </c>
      <c r="R14" s="217">
        <f t="shared" si="1"/>
        <v>61</v>
      </c>
      <c r="S14" s="125">
        <f t="shared" si="0"/>
        <v>99</v>
      </c>
      <c r="T14" s="115"/>
      <c r="U14" s="644"/>
      <c r="V14" s="645"/>
    </row>
    <row r="15" spans="2:22" ht="14.25" customHeight="1">
      <c r="B15" s="626"/>
      <c r="C15" s="631"/>
      <c r="D15" s="57" t="s">
        <v>367</v>
      </c>
      <c r="E15" s="205">
        <v>126</v>
      </c>
      <c r="F15" s="232">
        <v>33</v>
      </c>
      <c r="G15" s="60">
        <v>27</v>
      </c>
      <c r="H15" s="60">
        <v>19</v>
      </c>
      <c r="I15" s="60">
        <v>19</v>
      </c>
      <c r="J15" s="60">
        <v>3</v>
      </c>
      <c r="K15" s="60">
        <v>33</v>
      </c>
      <c r="L15" s="60">
        <v>0</v>
      </c>
      <c r="M15" s="60">
        <v>2</v>
      </c>
      <c r="N15" s="60">
        <v>0</v>
      </c>
      <c r="O15" s="60">
        <v>0</v>
      </c>
      <c r="P15" s="60">
        <v>80</v>
      </c>
      <c r="Q15" s="207">
        <v>68</v>
      </c>
      <c r="R15" s="217">
        <f t="shared" si="1"/>
        <v>135</v>
      </c>
      <c r="S15" s="125">
        <f t="shared" si="0"/>
        <v>149</v>
      </c>
      <c r="T15" s="115"/>
      <c r="U15" s="646"/>
      <c r="V15" s="647"/>
    </row>
    <row r="16" spans="2:22" ht="14.25" customHeight="1" thickBot="1">
      <c r="B16" s="627"/>
      <c r="C16" s="632"/>
      <c r="D16" s="197" t="s">
        <v>322</v>
      </c>
      <c r="E16" s="240" t="s">
        <v>323</v>
      </c>
      <c r="F16" s="233">
        <v>4</v>
      </c>
      <c r="G16" s="121">
        <v>4</v>
      </c>
      <c r="H16" s="121">
        <v>2</v>
      </c>
      <c r="I16" s="121">
        <v>4</v>
      </c>
      <c r="J16" s="121">
        <v>1</v>
      </c>
      <c r="K16" s="121">
        <v>15</v>
      </c>
      <c r="L16" s="121">
        <v>0</v>
      </c>
      <c r="M16" s="121">
        <v>1</v>
      </c>
      <c r="N16" s="121">
        <v>0</v>
      </c>
      <c r="O16" s="121">
        <v>0</v>
      </c>
      <c r="P16" s="121">
        <v>12</v>
      </c>
      <c r="Q16" s="208">
        <v>8</v>
      </c>
      <c r="R16" s="219">
        <f t="shared" si="1"/>
        <v>19</v>
      </c>
      <c r="S16" s="127">
        <f t="shared" si="0"/>
        <v>32</v>
      </c>
      <c r="T16" s="115"/>
      <c r="U16" s="176"/>
      <c r="V16" s="176"/>
    </row>
    <row r="17" spans="2:22" ht="14.25" customHeight="1">
      <c r="B17" s="625" t="s">
        <v>183</v>
      </c>
      <c r="C17" s="599" t="s">
        <v>184</v>
      </c>
      <c r="D17" s="600"/>
      <c r="E17" s="239">
        <v>127</v>
      </c>
      <c r="F17" s="231">
        <v>10</v>
      </c>
      <c r="G17" s="120">
        <v>9</v>
      </c>
      <c r="H17" s="120">
        <v>4</v>
      </c>
      <c r="I17" s="120">
        <v>8</v>
      </c>
      <c r="J17" s="120">
        <v>2</v>
      </c>
      <c r="K17" s="120">
        <v>24</v>
      </c>
      <c r="L17" s="120">
        <v>0</v>
      </c>
      <c r="M17" s="120">
        <v>0</v>
      </c>
      <c r="N17" s="120">
        <v>0</v>
      </c>
      <c r="O17" s="120">
        <v>0</v>
      </c>
      <c r="P17" s="120">
        <v>11</v>
      </c>
      <c r="Q17" s="211">
        <v>11</v>
      </c>
      <c r="R17" s="216">
        <f t="shared" si="1"/>
        <v>27</v>
      </c>
      <c r="S17" s="124">
        <f t="shared" si="0"/>
        <v>52</v>
      </c>
      <c r="T17" s="115"/>
      <c r="U17" s="575" t="s">
        <v>429</v>
      </c>
      <c r="V17" s="576"/>
    </row>
    <row r="18" spans="2:22" ht="14.25" customHeight="1">
      <c r="B18" s="667"/>
      <c r="C18" s="591" t="s">
        <v>185</v>
      </c>
      <c r="D18" s="592"/>
      <c r="E18" s="205">
        <v>128</v>
      </c>
      <c r="F18" s="232">
        <v>6</v>
      </c>
      <c r="G18" s="60">
        <v>3</v>
      </c>
      <c r="H18" s="60">
        <v>0</v>
      </c>
      <c r="I18" s="60">
        <v>2</v>
      </c>
      <c r="J18" s="60">
        <v>4</v>
      </c>
      <c r="K18" s="60">
        <v>5</v>
      </c>
      <c r="L18" s="60">
        <v>0</v>
      </c>
      <c r="M18" s="60">
        <v>0</v>
      </c>
      <c r="N18" s="60">
        <v>0</v>
      </c>
      <c r="O18" s="60">
        <v>0</v>
      </c>
      <c r="P18" s="60">
        <v>3</v>
      </c>
      <c r="Q18" s="207">
        <v>3</v>
      </c>
      <c r="R18" s="217">
        <f t="shared" si="1"/>
        <v>13</v>
      </c>
      <c r="S18" s="125">
        <f t="shared" si="0"/>
        <v>13</v>
      </c>
      <c r="T18" s="115"/>
      <c r="U18" s="577"/>
      <c r="V18" s="578"/>
    </row>
    <row r="19" spans="2:22" ht="14.25" customHeight="1">
      <c r="B19" s="667"/>
      <c r="C19" s="591" t="s">
        <v>186</v>
      </c>
      <c r="D19" s="592"/>
      <c r="E19" s="205">
        <v>129</v>
      </c>
      <c r="F19" s="232">
        <v>1</v>
      </c>
      <c r="G19" s="60">
        <v>7</v>
      </c>
      <c r="H19" s="60">
        <v>1</v>
      </c>
      <c r="I19" s="60">
        <v>1</v>
      </c>
      <c r="J19" s="60">
        <v>0</v>
      </c>
      <c r="K19" s="60">
        <v>4</v>
      </c>
      <c r="L19" s="60">
        <v>0</v>
      </c>
      <c r="M19" s="60">
        <v>0</v>
      </c>
      <c r="N19" s="60">
        <v>0</v>
      </c>
      <c r="O19" s="60">
        <v>0</v>
      </c>
      <c r="P19" s="60">
        <v>1</v>
      </c>
      <c r="Q19" s="207">
        <v>2</v>
      </c>
      <c r="R19" s="217">
        <f t="shared" si="1"/>
        <v>3</v>
      </c>
      <c r="S19" s="125">
        <f t="shared" si="0"/>
        <v>14</v>
      </c>
      <c r="T19" s="115"/>
      <c r="U19" s="577"/>
      <c r="V19" s="578"/>
    </row>
    <row r="20" spans="2:22" ht="14.25" customHeight="1">
      <c r="B20" s="667"/>
      <c r="C20" s="591" t="s">
        <v>187</v>
      </c>
      <c r="D20" s="592"/>
      <c r="E20" s="205">
        <v>130</v>
      </c>
      <c r="F20" s="232">
        <v>1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</v>
      </c>
      <c r="Q20" s="207">
        <v>0</v>
      </c>
      <c r="R20" s="217">
        <f t="shared" si="1"/>
        <v>2</v>
      </c>
      <c r="S20" s="125">
        <f t="shared" si="0"/>
        <v>0</v>
      </c>
      <c r="T20" s="115"/>
      <c r="U20" s="577"/>
      <c r="V20" s="578"/>
    </row>
    <row r="21" spans="2:22" ht="14.25" customHeight="1">
      <c r="B21" s="667"/>
      <c r="C21" s="591" t="s">
        <v>188</v>
      </c>
      <c r="D21" s="592"/>
      <c r="E21" s="205">
        <v>131</v>
      </c>
      <c r="F21" s="232">
        <v>3</v>
      </c>
      <c r="G21" s="60">
        <v>2</v>
      </c>
      <c r="H21" s="60">
        <v>1</v>
      </c>
      <c r="I21" s="60">
        <v>0</v>
      </c>
      <c r="J21" s="60">
        <v>0</v>
      </c>
      <c r="K21" s="60">
        <v>1</v>
      </c>
      <c r="L21" s="60">
        <v>0</v>
      </c>
      <c r="M21" s="60">
        <v>0</v>
      </c>
      <c r="N21" s="60">
        <v>0</v>
      </c>
      <c r="O21" s="60">
        <v>0</v>
      </c>
      <c r="P21" s="60">
        <v>6</v>
      </c>
      <c r="Q21" s="207">
        <v>5</v>
      </c>
      <c r="R21" s="217">
        <f t="shared" si="1"/>
        <v>10</v>
      </c>
      <c r="S21" s="125">
        <f t="shared" si="0"/>
        <v>8</v>
      </c>
      <c r="T21" s="115"/>
      <c r="U21" s="579"/>
      <c r="V21" s="580"/>
    </row>
    <row r="22" spans="2:22" ht="14.25" customHeight="1">
      <c r="B22" s="667"/>
      <c r="C22" s="591" t="s">
        <v>189</v>
      </c>
      <c r="D22" s="592"/>
      <c r="E22" s="205">
        <v>132</v>
      </c>
      <c r="F22" s="232">
        <v>0</v>
      </c>
      <c r="G22" s="60">
        <v>1</v>
      </c>
      <c r="H22" s="60">
        <v>2</v>
      </c>
      <c r="I22" s="60">
        <v>1</v>
      </c>
      <c r="J22" s="60">
        <v>0</v>
      </c>
      <c r="K22" s="60">
        <v>3</v>
      </c>
      <c r="L22" s="60">
        <v>0</v>
      </c>
      <c r="M22" s="60">
        <v>0</v>
      </c>
      <c r="N22" s="60">
        <v>0</v>
      </c>
      <c r="O22" s="60">
        <v>0</v>
      </c>
      <c r="P22" s="60">
        <v>4</v>
      </c>
      <c r="Q22" s="207">
        <v>3</v>
      </c>
      <c r="R22" s="217">
        <f t="shared" si="1"/>
        <v>6</v>
      </c>
      <c r="S22" s="125">
        <f t="shared" si="0"/>
        <v>8</v>
      </c>
      <c r="T22" s="115"/>
      <c r="U22" s="176"/>
      <c r="V22" s="176"/>
    </row>
    <row r="23" spans="2:22" ht="14.25" customHeight="1">
      <c r="B23" s="667"/>
      <c r="C23" s="591" t="s">
        <v>190</v>
      </c>
      <c r="D23" s="592"/>
      <c r="E23" s="205">
        <v>133</v>
      </c>
      <c r="F23" s="232">
        <v>8</v>
      </c>
      <c r="G23" s="60">
        <v>4</v>
      </c>
      <c r="H23" s="60">
        <v>2</v>
      </c>
      <c r="I23" s="60">
        <v>3</v>
      </c>
      <c r="J23" s="60">
        <v>1</v>
      </c>
      <c r="K23" s="60">
        <v>5</v>
      </c>
      <c r="L23" s="60">
        <v>0</v>
      </c>
      <c r="M23" s="60">
        <v>0</v>
      </c>
      <c r="N23" s="60">
        <v>0</v>
      </c>
      <c r="O23" s="60">
        <v>0</v>
      </c>
      <c r="P23" s="60">
        <v>18</v>
      </c>
      <c r="Q23" s="207">
        <v>16</v>
      </c>
      <c r="R23" s="217">
        <f t="shared" si="1"/>
        <v>29</v>
      </c>
      <c r="S23" s="125">
        <f t="shared" si="0"/>
        <v>28</v>
      </c>
      <c r="T23" s="115"/>
      <c r="U23" s="115"/>
      <c r="V23" s="115"/>
    </row>
    <row r="24" spans="2:22" ht="14.25" customHeight="1">
      <c r="B24" s="667"/>
      <c r="C24" s="591" t="s">
        <v>191</v>
      </c>
      <c r="D24" s="592"/>
      <c r="E24" s="205">
        <v>134</v>
      </c>
      <c r="F24" s="232">
        <v>10</v>
      </c>
      <c r="G24" s="60">
        <v>8</v>
      </c>
      <c r="H24" s="60">
        <v>2</v>
      </c>
      <c r="I24" s="60">
        <v>10</v>
      </c>
      <c r="J24" s="60">
        <v>0</v>
      </c>
      <c r="K24" s="60">
        <v>4</v>
      </c>
      <c r="L24" s="60">
        <v>0</v>
      </c>
      <c r="M24" s="60">
        <v>0</v>
      </c>
      <c r="N24" s="60">
        <v>0</v>
      </c>
      <c r="O24" s="60">
        <v>0</v>
      </c>
      <c r="P24" s="60">
        <v>43</v>
      </c>
      <c r="Q24" s="207">
        <v>35</v>
      </c>
      <c r="R24" s="217">
        <f t="shared" si="1"/>
        <v>55</v>
      </c>
      <c r="S24" s="125">
        <f t="shared" si="0"/>
        <v>57</v>
      </c>
      <c r="T24" s="115"/>
      <c r="U24" s="575" t="s">
        <v>0</v>
      </c>
      <c r="V24" s="576"/>
    </row>
    <row r="25" spans="2:22" ht="14.25" customHeight="1">
      <c r="B25" s="667"/>
      <c r="C25" s="594" t="s">
        <v>192</v>
      </c>
      <c r="D25" s="598"/>
      <c r="E25" s="205">
        <v>135</v>
      </c>
      <c r="F25" s="232">
        <v>7</v>
      </c>
      <c r="G25" s="60">
        <v>7</v>
      </c>
      <c r="H25" s="60">
        <v>19</v>
      </c>
      <c r="I25" s="60">
        <v>9</v>
      </c>
      <c r="J25" s="60">
        <v>5</v>
      </c>
      <c r="K25" s="60">
        <v>25</v>
      </c>
      <c r="L25" s="60">
        <v>0</v>
      </c>
      <c r="M25" s="60">
        <v>3</v>
      </c>
      <c r="N25" s="60">
        <v>0</v>
      </c>
      <c r="O25" s="60">
        <v>0</v>
      </c>
      <c r="P25" s="60">
        <v>6</v>
      </c>
      <c r="Q25" s="207">
        <v>10</v>
      </c>
      <c r="R25" s="217">
        <f t="shared" si="1"/>
        <v>37</v>
      </c>
      <c r="S25" s="125">
        <f t="shared" si="0"/>
        <v>54</v>
      </c>
      <c r="T25" s="115"/>
      <c r="U25" s="577"/>
      <c r="V25" s="578"/>
    </row>
    <row r="26" spans="2:22" ht="14.25" customHeight="1">
      <c r="B26" s="667"/>
      <c r="C26" s="591" t="s">
        <v>193</v>
      </c>
      <c r="D26" s="592"/>
      <c r="E26" s="205">
        <v>136</v>
      </c>
      <c r="F26" s="232">
        <v>1</v>
      </c>
      <c r="G26" s="60">
        <v>2</v>
      </c>
      <c r="H26" s="60">
        <v>0</v>
      </c>
      <c r="I26" s="60">
        <v>0</v>
      </c>
      <c r="J26" s="60">
        <v>0</v>
      </c>
      <c r="K26" s="60">
        <v>3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207">
        <v>1</v>
      </c>
      <c r="R26" s="217">
        <f t="shared" si="1"/>
        <v>1</v>
      </c>
      <c r="S26" s="125">
        <f t="shared" si="0"/>
        <v>6</v>
      </c>
      <c r="T26" s="115"/>
      <c r="U26" s="577"/>
      <c r="V26" s="578"/>
    </row>
    <row r="27" spans="2:22" ht="14.25" customHeight="1">
      <c r="B27" s="667"/>
      <c r="C27" s="591" t="s">
        <v>194</v>
      </c>
      <c r="D27" s="592"/>
      <c r="E27" s="205">
        <v>137</v>
      </c>
      <c r="F27" s="232">
        <v>6</v>
      </c>
      <c r="G27" s="60">
        <v>4</v>
      </c>
      <c r="H27" s="60">
        <v>1</v>
      </c>
      <c r="I27" s="60">
        <v>0</v>
      </c>
      <c r="J27" s="60">
        <v>0</v>
      </c>
      <c r="K27" s="60">
        <v>4</v>
      </c>
      <c r="L27" s="60">
        <v>0</v>
      </c>
      <c r="M27" s="60">
        <v>0</v>
      </c>
      <c r="N27" s="60">
        <v>0</v>
      </c>
      <c r="O27" s="60">
        <v>0</v>
      </c>
      <c r="P27" s="60">
        <v>10</v>
      </c>
      <c r="Q27" s="207">
        <v>9</v>
      </c>
      <c r="R27" s="217">
        <f t="shared" si="1"/>
        <v>17</v>
      </c>
      <c r="S27" s="125">
        <f t="shared" si="0"/>
        <v>17</v>
      </c>
      <c r="T27" s="115"/>
      <c r="U27" s="579"/>
      <c r="V27" s="580"/>
    </row>
    <row r="28" spans="2:22" ht="14.25" customHeight="1" thickBot="1">
      <c r="B28" s="668"/>
      <c r="C28" s="593" t="s">
        <v>195</v>
      </c>
      <c r="D28" s="574"/>
      <c r="E28" s="228">
        <v>138</v>
      </c>
      <c r="F28" s="233">
        <v>2</v>
      </c>
      <c r="G28" s="121">
        <v>1</v>
      </c>
      <c r="H28" s="121">
        <v>1</v>
      </c>
      <c r="I28" s="121">
        <v>1</v>
      </c>
      <c r="J28" s="121">
        <v>0</v>
      </c>
      <c r="K28" s="121">
        <v>8</v>
      </c>
      <c r="L28" s="121">
        <v>0</v>
      </c>
      <c r="M28" s="121">
        <v>0</v>
      </c>
      <c r="N28" s="121">
        <v>0</v>
      </c>
      <c r="O28" s="121">
        <v>0</v>
      </c>
      <c r="P28" s="121">
        <v>12</v>
      </c>
      <c r="Q28" s="208">
        <v>13</v>
      </c>
      <c r="R28" s="222">
        <f t="shared" si="1"/>
        <v>15</v>
      </c>
      <c r="S28" s="148">
        <f t="shared" si="0"/>
        <v>23</v>
      </c>
      <c r="T28" s="115"/>
      <c r="U28" s="115"/>
      <c r="V28" s="115"/>
    </row>
    <row r="29" spans="2:22" ht="14.25" customHeight="1">
      <c r="B29" s="601" t="s">
        <v>196</v>
      </c>
      <c r="C29" s="599" t="s">
        <v>197</v>
      </c>
      <c r="D29" s="600"/>
      <c r="E29" s="239">
        <v>139</v>
      </c>
      <c r="F29" s="231">
        <v>19</v>
      </c>
      <c r="G29" s="120">
        <v>23</v>
      </c>
      <c r="H29" s="120">
        <v>13</v>
      </c>
      <c r="I29" s="120">
        <v>16</v>
      </c>
      <c r="J29" s="120">
        <v>2</v>
      </c>
      <c r="K29" s="120">
        <v>34</v>
      </c>
      <c r="L29" s="120">
        <v>0</v>
      </c>
      <c r="M29" s="120">
        <v>2</v>
      </c>
      <c r="N29" s="120">
        <v>0</v>
      </c>
      <c r="O29" s="120">
        <v>0</v>
      </c>
      <c r="P29" s="120">
        <v>47</v>
      </c>
      <c r="Q29" s="211">
        <v>50</v>
      </c>
      <c r="R29" s="216">
        <f t="shared" si="1"/>
        <v>81</v>
      </c>
      <c r="S29" s="124">
        <f t="shared" si="0"/>
        <v>125</v>
      </c>
      <c r="T29" s="115"/>
      <c r="U29" s="581" t="s">
        <v>1</v>
      </c>
      <c r="V29" s="582"/>
    </row>
    <row r="30" spans="2:22" ht="14.25" customHeight="1">
      <c r="B30" s="602"/>
      <c r="C30" s="591" t="s">
        <v>198</v>
      </c>
      <c r="D30" s="592"/>
      <c r="E30" s="205">
        <v>140</v>
      </c>
      <c r="F30" s="232">
        <v>3</v>
      </c>
      <c r="G30" s="60">
        <v>2</v>
      </c>
      <c r="H30" s="60">
        <v>0</v>
      </c>
      <c r="I30" s="60">
        <v>2</v>
      </c>
      <c r="J30" s="60">
        <v>2</v>
      </c>
      <c r="K30" s="60">
        <v>1</v>
      </c>
      <c r="L30" s="60">
        <v>0</v>
      </c>
      <c r="M30" s="60">
        <v>0</v>
      </c>
      <c r="N30" s="60">
        <v>0</v>
      </c>
      <c r="O30" s="60">
        <v>0</v>
      </c>
      <c r="P30" s="60">
        <v>2</v>
      </c>
      <c r="Q30" s="207">
        <v>4</v>
      </c>
      <c r="R30" s="217">
        <f t="shared" si="1"/>
        <v>7</v>
      </c>
      <c r="S30" s="125">
        <f t="shared" si="0"/>
        <v>9</v>
      </c>
      <c r="T30" s="115"/>
      <c r="U30" s="583"/>
      <c r="V30" s="584"/>
    </row>
    <row r="31" spans="2:22" ht="14.25" customHeight="1">
      <c r="B31" s="602"/>
      <c r="C31" s="591" t="s">
        <v>199</v>
      </c>
      <c r="D31" s="592"/>
      <c r="E31" s="205">
        <v>141</v>
      </c>
      <c r="F31" s="232">
        <v>17</v>
      </c>
      <c r="G31" s="60">
        <v>12</v>
      </c>
      <c r="H31" s="60">
        <v>10</v>
      </c>
      <c r="I31" s="60">
        <v>7</v>
      </c>
      <c r="J31" s="60">
        <v>8</v>
      </c>
      <c r="K31" s="60">
        <v>35</v>
      </c>
      <c r="L31" s="60">
        <v>0</v>
      </c>
      <c r="M31" s="60">
        <v>1</v>
      </c>
      <c r="N31" s="60">
        <v>0</v>
      </c>
      <c r="O31" s="60">
        <v>0</v>
      </c>
      <c r="P31" s="60">
        <v>47</v>
      </c>
      <c r="Q31" s="207">
        <v>34</v>
      </c>
      <c r="R31" s="217">
        <f t="shared" si="1"/>
        <v>82</v>
      </c>
      <c r="S31" s="125">
        <f t="shared" si="0"/>
        <v>89</v>
      </c>
      <c r="T31" s="115"/>
      <c r="U31" s="115"/>
      <c r="V31" s="115"/>
    </row>
    <row r="32" spans="2:22" ht="14.25" customHeight="1">
      <c r="B32" s="602"/>
      <c r="C32" s="591" t="s">
        <v>200</v>
      </c>
      <c r="D32" s="592"/>
      <c r="E32" s="205">
        <v>142</v>
      </c>
      <c r="F32" s="232">
        <v>3</v>
      </c>
      <c r="G32" s="60">
        <v>5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1</v>
      </c>
      <c r="Q32" s="207">
        <v>1</v>
      </c>
      <c r="R32" s="217">
        <f t="shared" si="1"/>
        <v>4</v>
      </c>
      <c r="S32" s="125">
        <f t="shared" si="0"/>
        <v>6</v>
      </c>
      <c r="T32" s="115"/>
      <c r="U32" s="585" t="s">
        <v>2</v>
      </c>
      <c r="V32" s="586"/>
    </row>
    <row r="33" spans="2:22" ht="14.25" customHeight="1">
      <c r="B33" s="602"/>
      <c r="C33" s="591" t="s">
        <v>201</v>
      </c>
      <c r="D33" s="592"/>
      <c r="E33" s="205">
        <v>143</v>
      </c>
      <c r="F33" s="232">
        <v>11</v>
      </c>
      <c r="G33" s="60">
        <v>3</v>
      </c>
      <c r="H33" s="60">
        <v>10</v>
      </c>
      <c r="I33" s="60">
        <v>6</v>
      </c>
      <c r="J33" s="60">
        <v>0</v>
      </c>
      <c r="K33" s="60">
        <v>10</v>
      </c>
      <c r="L33" s="60">
        <v>0</v>
      </c>
      <c r="M33" s="60">
        <v>0</v>
      </c>
      <c r="N33" s="60">
        <v>0</v>
      </c>
      <c r="O33" s="60">
        <v>0</v>
      </c>
      <c r="P33" s="60">
        <v>14</v>
      </c>
      <c r="Q33" s="207">
        <v>16</v>
      </c>
      <c r="R33" s="217">
        <f t="shared" si="1"/>
        <v>35</v>
      </c>
      <c r="S33" s="125">
        <f t="shared" si="0"/>
        <v>35</v>
      </c>
      <c r="T33" s="115"/>
      <c r="U33" s="587"/>
      <c r="V33" s="588"/>
    </row>
    <row r="34" spans="2:22" ht="14.25" customHeight="1">
      <c r="B34" s="602"/>
      <c r="C34" s="591" t="s">
        <v>202</v>
      </c>
      <c r="D34" s="592"/>
      <c r="E34" s="205">
        <v>144</v>
      </c>
      <c r="F34" s="232">
        <v>2</v>
      </c>
      <c r="G34" s="60">
        <v>3</v>
      </c>
      <c r="H34" s="60">
        <v>0</v>
      </c>
      <c r="I34" s="60">
        <v>4</v>
      </c>
      <c r="J34" s="60">
        <v>0</v>
      </c>
      <c r="K34" s="60">
        <v>4</v>
      </c>
      <c r="L34" s="60">
        <v>0</v>
      </c>
      <c r="M34" s="60">
        <v>0</v>
      </c>
      <c r="N34" s="60">
        <v>0</v>
      </c>
      <c r="O34" s="60">
        <v>0</v>
      </c>
      <c r="P34" s="60">
        <v>4</v>
      </c>
      <c r="Q34" s="207">
        <v>2</v>
      </c>
      <c r="R34" s="217">
        <f t="shared" si="1"/>
        <v>6</v>
      </c>
      <c r="S34" s="125">
        <f t="shared" si="0"/>
        <v>13</v>
      </c>
      <c r="T34" s="115"/>
      <c r="U34" s="589"/>
      <c r="V34" s="590"/>
    </row>
    <row r="35" spans="2:22" ht="14.25" customHeight="1" thickBot="1">
      <c r="B35" s="603"/>
      <c r="C35" s="593" t="s">
        <v>203</v>
      </c>
      <c r="D35" s="574"/>
      <c r="E35" s="228">
        <v>145</v>
      </c>
      <c r="F35" s="233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208">
        <v>1</v>
      </c>
      <c r="R35" s="222">
        <f t="shared" si="1"/>
        <v>0</v>
      </c>
      <c r="S35" s="148">
        <f t="shared" si="0"/>
        <v>3</v>
      </c>
      <c r="T35" s="115"/>
      <c r="U35" s="115"/>
      <c r="V35" s="115"/>
    </row>
    <row r="36" spans="2:22" ht="14.25" customHeight="1">
      <c r="B36" s="625" t="s">
        <v>204</v>
      </c>
      <c r="C36" s="599" t="s">
        <v>205</v>
      </c>
      <c r="D36" s="600"/>
      <c r="E36" s="239">
        <v>146</v>
      </c>
      <c r="F36" s="231">
        <v>33</v>
      </c>
      <c r="G36" s="120">
        <v>34</v>
      </c>
      <c r="H36" s="120">
        <v>28</v>
      </c>
      <c r="I36" s="120">
        <v>28</v>
      </c>
      <c r="J36" s="120">
        <v>8</v>
      </c>
      <c r="K36" s="120">
        <v>63</v>
      </c>
      <c r="L36" s="120">
        <v>0</v>
      </c>
      <c r="M36" s="120">
        <v>3</v>
      </c>
      <c r="N36" s="120">
        <v>0</v>
      </c>
      <c r="O36" s="120">
        <v>0</v>
      </c>
      <c r="P36" s="120">
        <v>72</v>
      </c>
      <c r="Q36" s="211">
        <v>70</v>
      </c>
      <c r="R36" s="220">
        <f t="shared" si="1"/>
        <v>141</v>
      </c>
      <c r="S36" s="221">
        <f t="shared" si="0"/>
        <v>198</v>
      </c>
      <c r="T36" s="115"/>
      <c r="U36" s="115"/>
      <c r="V36" s="115"/>
    </row>
    <row r="37" spans="2:22" ht="14.25" customHeight="1">
      <c r="B37" s="667"/>
      <c r="C37" s="591" t="s">
        <v>206</v>
      </c>
      <c r="D37" s="592"/>
      <c r="E37" s="205">
        <v>147</v>
      </c>
      <c r="F37" s="232">
        <v>8</v>
      </c>
      <c r="G37" s="60">
        <v>2</v>
      </c>
      <c r="H37" s="60">
        <v>1</v>
      </c>
      <c r="I37" s="60">
        <v>0</v>
      </c>
      <c r="J37" s="60">
        <v>0</v>
      </c>
      <c r="K37" s="60">
        <v>4</v>
      </c>
      <c r="L37" s="60">
        <v>0</v>
      </c>
      <c r="M37" s="60">
        <v>0</v>
      </c>
      <c r="N37" s="60">
        <v>0</v>
      </c>
      <c r="O37" s="60">
        <v>0</v>
      </c>
      <c r="P37" s="60">
        <v>11</v>
      </c>
      <c r="Q37" s="207">
        <v>15</v>
      </c>
      <c r="R37" s="217">
        <f t="shared" si="1"/>
        <v>20</v>
      </c>
      <c r="S37" s="125">
        <f t="shared" si="0"/>
        <v>21</v>
      </c>
      <c r="T37" s="115"/>
      <c r="U37" s="115"/>
      <c r="V37" s="115"/>
    </row>
    <row r="38" spans="2:22" ht="14.25" customHeight="1">
      <c r="B38" s="667"/>
      <c r="C38" s="242" t="s">
        <v>207</v>
      </c>
      <c r="D38" s="59"/>
      <c r="E38" s="205">
        <v>148</v>
      </c>
      <c r="F38" s="232">
        <v>6</v>
      </c>
      <c r="G38" s="60">
        <v>5</v>
      </c>
      <c r="H38" s="60">
        <v>1</v>
      </c>
      <c r="I38" s="60">
        <v>0</v>
      </c>
      <c r="J38" s="60">
        <v>2</v>
      </c>
      <c r="K38" s="60">
        <v>6</v>
      </c>
      <c r="L38" s="60">
        <v>0</v>
      </c>
      <c r="M38" s="60">
        <v>0</v>
      </c>
      <c r="N38" s="60">
        <v>0</v>
      </c>
      <c r="O38" s="60">
        <v>0</v>
      </c>
      <c r="P38" s="60">
        <v>6</v>
      </c>
      <c r="Q38" s="207">
        <v>4</v>
      </c>
      <c r="R38" s="217">
        <f t="shared" si="1"/>
        <v>15</v>
      </c>
      <c r="S38" s="125">
        <f t="shared" si="0"/>
        <v>15</v>
      </c>
      <c r="T38" s="115"/>
      <c r="U38" s="115"/>
      <c r="V38" s="115"/>
    </row>
    <row r="39" spans="2:22" ht="21.75" customHeight="1">
      <c r="B39" s="667"/>
      <c r="C39" s="594" t="s">
        <v>391</v>
      </c>
      <c r="D39" s="595"/>
      <c r="E39" s="205">
        <v>149</v>
      </c>
      <c r="F39" s="232">
        <v>4</v>
      </c>
      <c r="G39" s="60">
        <v>5</v>
      </c>
      <c r="H39" s="60">
        <v>0</v>
      </c>
      <c r="I39" s="60">
        <v>1</v>
      </c>
      <c r="J39" s="60">
        <v>0</v>
      </c>
      <c r="K39" s="60">
        <v>3</v>
      </c>
      <c r="L39" s="60">
        <v>0</v>
      </c>
      <c r="M39" s="60">
        <v>0</v>
      </c>
      <c r="N39" s="60">
        <v>0</v>
      </c>
      <c r="O39" s="60">
        <v>0</v>
      </c>
      <c r="P39" s="60">
        <v>7</v>
      </c>
      <c r="Q39" s="207">
        <v>1</v>
      </c>
      <c r="R39" s="217">
        <f t="shared" si="1"/>
        <v>11</v>
      </c>
      <c r="S39" s="125">
        <f t="shared" si="0"/>
        <v>10</v>
      </c>
      <c r="T39" s="115"/>
      <c r="U39" s="115"/>
      <c r="V39" s="115"/>
    </row>
    <row r="40" spans="2:22" ht="14.25" customHeight="1">
      <c r="B40" s="667"/>
      <c r="C40" s="598" t="s">
        <v>208</v>
      </c>
      <c r="D40" s="592"/>
      <c r="E40" s="205">
        <v>150</v>
      </c>
      <c r="F40" s="232">
        <v>1</v>
      </c>
      <c r="G40" s="60">
        <v>1</v>
      </c>
      <c r="H40" s="60">
        <v>0</v>
      </c>
      <c r="I40" s="60">
        <v>1</v>
      </c>
      <c r="J40" s="60">
        <v>0</v>
      </c>
      <c r="K40" s="60">
        <v>5</v>
      </c>
      <c r="L40" s="60">
        <v>0</v>
      </c>
      <c r="M40" s="60">
        <v>0</v>
      </c>
      <c r="N40" s="60">
        <v>0</v>
      </c>
      <c r="O40" s="60">
        <v>0</v>
      </c>
      <c r="P40" s="60">
        <v>8</v>
      </c>
      <c r="Q40" s="207">
        <v>5</v>
      </c>
      <c r="R40" s="217">
        <f t="shared" si="1"/>
        <v>9</v>
      </c>
      <c r="S40" s="125">
        <f t="shared" si="0"/>
        <v>12</v>
      </c>
      <c r="T40" s="115"/>
      <c r="U40" s="115"/>
      <c r="V40" s="115"/>
    </row>
    <row r="41" spans="2:22" ht="14.25" customHeight="1" thickBot="1">
      <c r="B41" s="667"/>
      <c r="C41" s="573" t="s">
        <v>209</v>
      </c>
      <c r="D41" s="574"/>
      <c r="E41" s="228">
        <v>151</v>
      </c>
      <c r="F41" s="233">
        <v>1</v>
      </c>
      <c r="G41" s="121">
        <v>2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3</v>
      </c>
      <c r="Q41" s="208">
        <v>1</v>
      </c>
      <c r="R41" s="219">
        <f t="shared" si="1"/>
        <v>4</v>
      </c>
      <c r="S41" s="127">
        <f t="shared" si="0"/>
        <v>3</v>
      </c>
      <c r="T41" s="115"/>
      <c r="U41" s="115"/>
      <c r="V41" s="115"/>
    </row>
    <row r="42" spans="2:22" ht="14.25" customHeight="1">
      <c r="B42" s="625" t="s">
        <v>210</v>
      </c>
      <c r="C42" s="651" t="s">
        <v>211</v>
      </c>
      <c r="D42" s="652"/>
      <c r="E42" s="225">
        <v>152</v>
      </c>
      <c r="F42" s="236">
        <v>9</v>
      </c>
      <c r="G42" s="123">
        <v>6</v>
      </c>
      <c r="H42" s="123">
        <v>0</v>
      </c>
      <c r="I42" s="123">
        <v>1</v>
      </c>
      <c r="J42" s="123">
        <v>2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6</v>
      </c>
      <c r="Q42" s="212">
        <v>6</v>
      </c>
      <c r="R42" s="216">
        <f t="shared" si="1"/>
        <v>17</v>
      </c>
      <c r="S42" s="124">
        <f t="shared" si="0"/>
        <v>13</v>
      </c>
      <c r="T42" s="115"/>
      <c r="U42" s="115"/>
      <c r="V42" s="115"/>
    </row>
    <row r="43" spans="2:22" ht="14.25" customHeight="1">
      <c r="B43" s="661"/>
      <c r="C43" s="594" t="s">
        <v>212</v>
      </c>
      <c r="D43" s="595"/>
      <c r="E43" s="205">
        <v>153</v>
      </c>
      <c r="F43" s="232">
        <v>2</v>
      </c>
      <c r="G43" s="60">
        <v>1</v>
      </c>
      <c r="H43" s="60">
        <v>3</v>
      </c>
      <c r="I43" s="60">
        <v>0</v>
      </c>
      <c r="J43" s="60">
        <v>1</v>
      </c>
      <c r="K43" s="60">
        <v>3</v>
      </c>
      <c r="L43" s="60">
        <v>0</v>
      </c>
      <c r="M43" s="60">
        <v>0</v>
      </c>
      <c r="N43" s="60">
        <v>0</v>
      </c>
      <c r="O43" s="60">
        <v>0</v>
      </c>
      <c r="P43" s="60">
        <v>2</v>
      </c>
      <c r="Q43" s="207">
        <v>3</v>
      </c>
      <c r="R43" s="217">
        <f t="shared" si="1"/>
        <v>8</v>
      </c>
      <c r="S43" s="125">
        <f t="shared" si="0"/>
        <v>7</v>
      </c>
      <c r="T43" s="115"/>
      <c r="U43" s="115"/>
      <c r="V43" s="115"/>
    </row>
    <row r="44" spans="2:22" ht="14.25" customHeight="1">
      <c r="B44" s="661"/>
      <c r="C44" s="596" t="s">
        <v>213</v>
      </c>
      <c r="D44" s="597"/>
      <c r="E44" s="215">
        <v>154</v>
      </c>
      <c r="F44" s="232">
        <v>3</v>
      </c>
      <c r="G44" s="60">
        <v>4</v>
      </c>
      <c r="H44" s="60">
        <v>3</v>
      </c>
      <c r="I44" s="60">
        <v>2</v>
      </c>
      <c r="J44" s="60">
        <v>0</v>
      </c>
      <c r="K44" s="60">
        <v>14</v>
      </c>
      <c r="L44" s="60">
        <v>0</v>
      </c>
      <c r="M44" s="60">
        <v>0</v>
      </c>
      <c r="N44" s="60">
        <v>0</v>
      </c>
      <c r="O44" s="60">
        <v>0</v>
      </c>
      <c r="P44" s="60">
        <v>2</v>
      </c>
      <c r="Q44" s="207">
        <v>5</v>
      </c>
      <c r="R44" s="217">
        <f t="shared" si="1"/>
        <v>8</v>
      </c>
      <c r="S44" s="125">
        <f t="shared" si="0"/>
        <v>25</v>
      </c>
      <c r="T44" s="115"/>
      <c r="U44" s="115"/>
      <c r="V44" s="115"/>
    </row>
    <row r="45" spans="2:22" ht="14.25" customHeight="1">
      <c r="B45" s="661"/>
      <c r="C45" s="596" t="s">
        <v>214</v>
      </c>
      <c r="D45" s="666"/>
      <c r="E45" s="205">
        <v>155</v>
      </c>
      <c r="F45" s="232">
        <v>0</v>
      </c>
      <c r="G45" s="60">
        <v>0</v>
      </c>
      <c r="H45" s="60">
        <v>0</v>
      </c>
      <c r="I45" s="60">
        <v>0</v>
      </c>
      <c r="J45" s="60">
        <v>0</v>
      </c>
      <c r="K45" s="126">
        <v>0</v>
      </c>
      <c r="L45" s="60">
        <v>0</v>
      </c>
      <c r="M45" s="126">
        <v>0</v>
      </c>
      <c r="N45" s="60">
        <v>0</v>
      </c>
      <c r="O45" s="126">
        <v>0</v>
      </c>
      <c r="P45" s="126">
        <v>0</v>
      </c>
      <c r="Q45" s="213">
        <v>0</v>
      </c>
      <c r="R45" s="217">
        <f t="shared" si="1"/>
        <v>0</v>
      </c>
      <c r="S45" s="125">
        <f t="shared" si="0"/>
        <v>0</v>
      </c>
      <c r="T45" s="115"/>
      <c r="U45" s="115"/>
      <c r="V45" s="115"/>
    </row>
    <row r="46" spans="1:23" s="117" customFormat="1" ht="14.25" customHeight="1" thickBot="1">
      <c r="A46" s="112"/>
      <c r="B46" s="662"/>
      <c r="C46" s="653" t="s">
        <v>269</v>
      </c>
      <c r="D46" s="654"/>
      <c r="E46" s="241" t="s">
        <v>270</v>
      </c>
      <c r="F46" s="237"/>
      <c r="G46" s="149"/>
      <c r="H46" s="149"/>
      <c r="I46" s="149"/>
      <c r="J46" s="150"/>
      <c r="K46" s="121">
        <v>3</v>
      </c>
      <c r="L46" s="151"/>
      <c r="M46" s="121">
        <v>0</v>
      </c>
      <c r="N46" s="151"/>
      <c r="O46" s="121">
        <v>0</v>
      </c>
      <c r="P46" s="206"/>
      <c r="Q46" s="214"/>
      <c r="R46" s="218"/>
      <c r="S46" s="148">
        <f>K46+M46+O46</f>
        <v>3</v>
      </c>
      <c r="T46" s="115"/>
      <c r="U46" s="115"/>
      <c r="V46" s="115"/>
      <c r="W46" s="112"/>
    </row>
    <row r="47" spans="2:22" ht="27.75" customHeight="1" thickBot="1">
      <c r="B47" s="99" t="s">
        <v>265</v>
      </c>
      <c r="C47" s="118"/>
      <c r="D47" s="119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6"/>
      <c r="V47" s="116"/>
    </row>
    <row r="48" spans="2:22" ht="30" customHeight="1">
      <c r="B48" s="655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7"/>
      <c r="T48" s="116"/>
      <c r="U48" s="116"/>
      <c r="V48" s="116"/>
    </row>
    <row r="49" spans="2:22" ht="33" customHeight="1" thickBot="1">
      <c r="B49" s="658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60"/>
      <c r="T49" s="116"/>
      <c r="U49" s="116"/>
      <c r="V49" s="116"/>
    </row>
    <row r="50" spans="2:22" ht="9" customHeight="1">
      <c r="B50" s="633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112"/>
      <c r="U50" s="112"/>
      <c r="V50" s="112"/>
    </row>
    <row r="51" spans="2:19" ht="12.75" hidden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ht="12.75"/>
  </sheetData>
  <sheetProtection password="EC05" sheet="1" objects="1" scenarios="1" selectLockedCells="1" selectUnlockedCells="1"/>
  <mergeCells count="62">
    <mergeCell ref="B42:B46"/>
    <mergeCell ref="C11:D11"/>
    <mergeCell ref="C12:D12"/>
    <mergeCell ref="C20:D20"/>
    <mergeCell ref="C45:D45"/>
    <mergeCell ref="B36:B41"/>
    <mergeCell ref="C21:D21"/>
    <mergeCell ref="C22:D22"/>
    <mergeCell ref="B17:B28"/>
    <mergeCell ref="C17:D17"/>
    <mergeCell ref="B50:S50"/>
    <mergeCell ref="U6:V7"/>
    <mergeCell ref="U8:V9"/>
    <mergeCell ref="U11:V15"/>
    <mergeCell ref="B6:D6"/>
    <mergeCell ref="C19:D19"/>
    <mergeCell ref="C42:D42"/>
    <mergeCell ref="C37:D37"/>
    <mergeCell ref="C46:D46"/>
    <mergeCell ref="B48:S49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F3:S3"/>
    <mergeCell ref="F4:G4"/>
    <mergeCell ref="H4:I4"/>
    <mergeCell ref="J4:K4"/>
    <mergeCell ref="L4:M4"/>
    <mergeCell ref="N4:O4"/>
    <mergeCell ref="R4:S4"/>
    <mergeCell ref="P4:Q4"/>
    <mergeCell ref="B29:B35"/>
    <mergeCell ref="C31:D31"/>
    <mergeCell ref="C32:D32"/>
    <mergeCell ref="C33:D33"/>
    <mergeCell ref="C34:D34"/>
    <mergeCell ref="C35:D35"/>
    <mergeCell ref="C29:D29"/>
    <mergeCell ref="C43:D43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C41:D41"/>
    <mergeCell ref="U17:V21"/>
    <mergeCell ref="U24:V27"/>
    <mergeCell ref="U29:V30"/>
    <mergeCell ref="U32:V34"/>
    <mergeCell ref="C30:D30"/>
    <mergeCell ref="C18:D18"/>
    <mergeCell ref="C28:D28"/>
  </mergeCells>
  <dataValidations count="2">
    <dataValidation type="whole" allowBlank="1" showErrorMessage="1" errorTitle="Pozor!" error="Vložte číselnou hodnotu!" sqref="U31:V31 F7:T46 U28:V28 U23:V23 U35:V45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23" sqref="K23"/>
    </sheetView>
  </sheetViews>
  <sheetFormatPr defaultColWidth="7.25390625" defaultRowHeight="12.75" zeroHeight="1"/>
  <cols>
    <col min="1" max="1" width="2.875" style="94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2.375" style="0" customWidth="1"/>
    <col min="14" max="14" width="26.625" style="93" customWidth="1"/>
    <col min="15" max="255" width="0" style="0" hidden="1" customWidth="1"/>
  </cols>
  <sheetData>
    <row r="1" spans="1:14" s="109" customFormat="1" ht="15.75" customHeight="1">
      <c r="A1" s="9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255" t="s">
        <v>467</v>
      </c>
    </row>
    <row r="2" spans="1:14" s="104" customFormat="1" ht="43.5" customHeight="1">
      <c r="A2" s="94"/>
      <c r="B2" s="170" t="s">
        <v>437</v>
      </c>
      <c r="C2" s="171"/>
      <c r="D2" s="171"/>
      <c r="E2" s="172"/>
      <c r="F2" s="173"/>
      <c r="G2" s="174"/>
      <c r="H2" s="174"/>
      <c r="I2" s="101"/>
      <c r="J2" s="101"/>
      <c r="K2" s="101"/>
      <c r="L2" s="101"/>
      <c r="M2" s="101"/>
      <c r="N2" s="153"/>
    </row>
    <row r="3" spans="1:14" s="104" customFormat="1" ht="12.75">
      <c r="A3" s="94"/>
      <c r="B3" s="674"/>
      <c r="C3" s="677"/>
      <c r="D3" s="677"/>
      <c r="E3" s="675" t="s">
        <v>30</v>
      </c>
      <c r="F3" s="675" t="s">
        <v>167</v>
      </c>
      <c r="G3" s="676"/>
      <c r="H3" s="676"/>
      <c r="I3" s="676"/>
      <c r="J3" s="676"/>
      <c r="K3" s="676"/>
      <c r="L3" s="676"/>
      <c r="M3" s="102"/>
      <c r="N3" s="153"/>
    </row>
    <row r="4" spans="1:14" s="104" customFormat="1" ht="44.25" customHeight="1">
      <c r="A4" s="94"/>
      <c r="B4" s="674"/>
      <c r="C4" s="677"/>
      <c r="D4" s="677"/>
      <c r="E4" s="675"/>
      <c r="F4" s="55" t="s">
        <v>168</v>
      </c>
      <c r="G4" s="55" t="s">
        <v>169</v>
      </c>
      <c r="H4" s="55" t="s">
        <v>170</v>
      </c>
      <c r="I4" s="55" t="s">
        <v>171</v>
      </c>
      <c r="J4" s="55" t="s">
        <v>172</v>
      </c>
      <c r="K4" s="55" t="s">
        <v>390</v>
      </c>
      <c r="L4" s="55" t="s">
        <v>173</v>
      </c>
      <c r="M4" s="103"/>
      <c r="N4" s="153"/>
    </row>
    <row r="5" spans="1:14" s="104" customFormat="1" ht="18" customHeight="1" thickBot="1">
      <c r="A5" s="94"/>
      <c r="B5" s="675" t="s">
        <v>28</v>
      </c>
      <c r="C5" s="676"/>
      <c r="D5" s="676"/>
      <c r="E5" s="56" t="s">
        <v>29</v>
      </c>
      <c r="F5" s="55">
        <v>1</v>
      </c>
      <c r="G5" s="55">
        <v>2</v>
      </c>
      <c r="H5" s="55">
        <v>3</v>
      </c>
      <c r="I5" s="55">
        <v>4</v>
      </c>
      <c r="J5" s="55">
        <v>5</v>
      </c>
      <c r="K5" s="54">
        <v>6</v>
      </c>
      <c r="L5" s="54">
        <v>7</v>
      </c>
      <c r="M5" s="103"/>
      <c r="N5" s="153"/>
    </row>
    <row r="6" spans="1:15" s="104" customFormat="1" ht="30" customHeight="1">
      <c r="A6" s="94"/>
      <c r="B6" s="671" t="s">
        <v>215</v>
      </c>
      <c r="C6" s="592" t="s">
        <v>184</v>
      </c>
      <c r="D6" s="592"/>
      <c r="E6" s="56">
        <v>156</v>
      </c>
      <c r="F6" s="60">
        <v>27</v>
      </c>
      <c r="G6" s="60">
        <v>14</v>
      </c>
      <c r="H6" s="60">
        <v>1</v>
      </c>
      <c r="I6" s="60">
        <v>0</v>
      </c>
      <c r="J6" s="60">
        <v>0</v>
      </c>
      <c r="K6" s="60">
        <v>94</v>
      </c>
      <c r="L6" s="60">
        <f>SUM(F6:K6)</f>
        <v>136</v>
      </c>
      <c r="M6" s="105"/>
      <c r="N6" s="669" t="s">
        <v>393</v>
      </c>
      <c r="O6" s="154"/>
    </row>
    <row r="7" spans="1:15" s="104" customFormat="1" ht="30" customHeight="1" thickBot="1">
      <c r="A7" s="94"/>
      <c r="B7" s="672"/>
      <c r="C7" s="592" t="s">
        <v>185</v>
      </c>
      <c r="D7" s="592"/>
      <c r="E7" s="56">
        <v>157</v>
      </c>
      <c r="F7" s="60">
        <v>41</v>
      </c>
      <c r="G7" s="60">
        <v>19</v>
      </c>
      <c r="H7" s="60">
        <v>18</v>
      </c>
      <c r="I7" s="60">
        <v>0</v>
      </c>
      <c r="J7" s="60">
        <v>0</v>
      </c>
      <c r="K7" s="60">
        <v>50</v>
      </c>
      <c r="L7" s="60">
        <f aca="true" t="shared" si="0" ref="L7:L23">SUM(F7:K7)</f>
        <v>128</v>
      </c>
      <c r="M7" s="105"/>
      <c r="N7" s="670"/>
      <c r="O7" s="155"/>
    </row>
    <row r="8" spans="1:15" s="104" customFormat="1" ht="30" customHeight="1">
      <c r="A8" s="94"/>
      <c r="B8" s="672"/>
      <c r="C8" s="674" t="s">
        <v>216</v>
      </c>
      <c r="D8" s="674"/>
      <c r="E8" s="56">
        <v>158</v>
      </c>
      <c r="F8" s="60">
        <v>12</v>
      </c>
      <c r="G8" s="60">
        <v>8</v>
      </c>
      <c r="H8" s="60">
        <v>2</v>
      </c>
      <c r="I8" s="60">
        <v>0</v>
      </c>
      <c r="J8" s="60">
        <v>0</v>
      </c>
      <c r="K8" s="60">
        <v>71</v>
      </c>
      <c r="L8" s="60">
        <f t="shared" si="0"/>
        <v>93</v>
      </c>
      <c r="M8" s="105"/>
      <c r="N8" s="169"/>
      <c r="O8" s="156"/>
    </row>
    <row r="9" spans="1:14" s="104" customFormat="1" ht="30" customHeight="1">
      <c r="A9" s="94"/>
      <c r="B9" s="672"/>
      <c r="C9" s="592" t="s">
        <v>217</v>
      </c>
      <c r="D9" s="592"/>
      <c r="E9" s="56">
        <v>159</v>
      </c>
      <c r="F9" s="60">
        <v>14</v>
      </c>
      <c r="G9" s="60">
        <v>10</v>
      </c>
      <c r="H9" s="60">
        <v>16</v>
      </c>
      <c r="I9" s="60">
        <v>1</v>
      </c>
      <c r="J9" s="60">
        <v>0</v>
      </c>
      <c r="K9" s="60">
        <v>3</v>
      </c>
      <c r="L9" s="60">
        <f t="shared" si="0"/>
        <v>44</v>
      </c>
      <c r="M9" s="105"/>
      <c r="N9" s="153"/>
    </row>
    <row r="10" spans="1:14" s="104" customFormat="1" ht="30" customHeight="1">
      <c r="A10" s="94"/>
      <c r="B10" s="672"/>
      <c r="C10" s="592" t="s">
        <v>218</v>
      </c>
      <c r="D10" s="592"/>
      <c r="E10" s="56">
        <v>160</v>
      </c>
      <c r="F10" s="60">
        <v>6</v>
      </c>
      <c r="G10" s="60">
        <v>0</v>
      </c>
      <c r="H10" s="60">
        <v>1</v>
      </c>
      <c r="I10" s="60">
        <v>0</v>
      </c>
      <c r="J10" s="60">
        <v>0</v>
      </c>
      <c r="K10" s="60">
        <v>1</v>
      </c>
      <c r="L10" s="60">
        <f t="shared" si="0"/>
        <v>8</v>
      </c>
      <c r="M10" s="105"/>
      <c r="N10" s="153"/>
    </row>
    <row r="11" spans="1:14" s="104" customFormat="1" ht="30" customHeight="1">
      <c r="A11" s="94"/>
      <c r="B11" s="672"/>
      <c r="C11" s="592" t="s">
        <v>187</v>
      </c>
      <c r="D11" s="592"/>
      <c r="E11" s="56">
        <v>161</v>
      </c>
      <c r="F11" s="60">
        <v>1</v>
      </c>
      <c r="G11" s="60">
        <v>1</v>
      </c>
      <c r="H11" s="60">
        <v>2</v>
      </c>
      <c r="I11" s="60">
        <v>0</v>
      </c>
      <c r="J11" s="60">
        <v>0</v>
      </c>
      <c r="K11" s="60">
        <v>0</v>
      </c>
      <c r="L11" s="60">
        <f t="shared" si="0"/>
        <v>4</v>
      </c>
      <c r="M11" s="105"/>
      <c r="N11" s="153"/>
    </row>
    <row r="12" spans="1:14" s="104" customFormat="1" ht="30" customHeight="1">
      <c r="A12" s="94"/>
      <c r="B12" s="672"/>
      <c r="C12" s="592" t="s">
        <v>219</v>
      </c>
      <c r="D12" s="592"/>
      <c r="E12" s="56">
        <v>162</v>
      </c>
      <c r="F12" s="60">
        <v>1</v>
      </c>
      <c r="G12" s="60">
        <v>0</v>
      </c>
      <c r="H12" s="60">
        <v>5</v>
      </c>
      <c r="I12" s="60">
        <v>0</v>
      </c>
      <c r="J12" s="60">
        <v>0</v>
      </c>
      <c r="K12" s="60">
        <v>0</v>
      </c>
      <c r="L12" s="60">
        <f t="shared" si="0"/>
        <v>6</v>
      </c>
      <c r="M12" s="105"/>
      <c r="N12" s="153"/>
    </row>
    <row r="13" spans="1:14" s="104" customFormat="1" ht="30" customHeight="1">
      <c r="A13" s="94"/>
      <c r="B13" s="672"/>
      <c r="C13" s="592" t="s">
        <v>188</v>
      </c>
      <c r="D13" s="592"/>
      <c r="E13" s="56">
        <v>163</v>
      </c>
      <c r="F13" s="60">
        <v>0</v>
      </c>
      <c r="G13" s="60">
        <v>2</v>
      </c>
      <c r="H13" s="60">
        <v>8</v>
      </c>
      <c r="I13" s="60">
        <v>0</v>
      </c>
      <c r="J13" s="60">
        <v>0</v>
      </c>
      <c r="K13" s="60">
        <v>1</v>
      </c>
      <c r="L13" s="60">
        <f t="shared" si="0"/>
        <v>11</v>
      </c>
      <c r="M13" s="105"/>
      <c r="N13" s="153"/>
    </row>
    <row r="14" spans="1:14" s="104" customFormat="1" ht="30" customHeight="1">
      <c r="A14" s="94"/>
      <c r="B14" s="672"/>
      <c r="C14" s="592" t="s">
        <v>134</v>
      </c>
      <c r="D14" s="592"/>
      <c r="E14" s="56">
        <v>164</v>
      </c>
      <c r="F14" s="60">
        <v>7</v>
      </c>
      <c r="G14" s="60">
        <v>4</v>
      </c>
      <c r="H14" s="60">
        <v>41</v>
      </c>
      <c r="I14" s="60">
        <v>1</v>
      </c>
      <c r="J14" s="60">
        <v>0</v>
      </c>
      <c r="K14" s="60">
        <v>0</v>
      </c>
      <c r="L14" s="60">
        <f t="shared" si="0"/>
        <v>53</v>
      </c>
      <c r="M14" s="105"/>
      <c r="N14" s="153"/>
    </row>
    <row r="15" spans="1:14" s="104" customFormat="1" ht="30" customHeight="1">
      <c r="A15" s="94"/>
      <c r="B15" s="672"/>
      <c r="C15" s="592" t="s">
        <v>220</v>
      </c>
      <c r="D15" s="592"/>
      <c r="E15" s="56">
        <v>165</v>
      </c>
      <c r="F15" s="60">
        <v>0</v>
      </c>
      <c r="G15" s="60">
        <v>0</v>
      </c>
      <c r="H15" s="60">
        <v>2</v>
      </c>
      <c r="I15" s="60">
        <v>0</v>
      </c>
      <c r="J15" s="60">
        <v>0</v>
      </c>
      <c r="K15" s="60">
        <v>0</v>
      </c>
      <c r="L15" s="60">
        <f t="shared" si="0"/>
        <v>2</v>
      </c>
      <c r="M15" s="105"/>
      <c r="N15" s="153"/>
    </row>
    <row r="16" spans="1:14" s="104" customFormat="1" ht="47.25" customHeight="1">
      <c r="A16" s="94"/>
      <c r="B16" s="672"/>
      <c r="C16" s="674" t="s">
        <v>226</v>
      </c>
      <c r="D16" s="674"/>
      <c r="E16" s="56">
        <v>166</v>
      </c>
      <c r="F16" s="60">
        <v>2</v>
      </c>
      <c r="G16" s="60">
        <v>3</v>
      </c>
      <c r="H16" s="60">
        <v>1</v>
      </c>
      <c r="I16" s="60">
        <v>0</v>
      </c>
      <c r="J16" s="60">
        <v>0</v>
      </c>
      <c r="K16" s="60">
        <v>0</v>
      </c>
      <c r="L16" s="60">
        <f t="shared" si="0"/>
        <v>6</v>
      </c>
      <c r="M16" s="105"/>
      <c r="N16" s="153"/>
    </row>
    <row r="17" spans="1:14" s="104" customFormat="1" ht="30" customHeight="1">
      <c r="A17" s="94"/>
      <c r="B17" s="673"/>
      <c r="C17" s="678" t="s">
        <v>322</v>
      </c>
      <c r="D17" s="598"/>
      <c r="E17" s="56" t="s">
        <v>334</v>
      </c>
      <c r="F17" s="60">
        <v>3</v>
      </c>
      <c r="G17" s="60">
        <v>1</v>
      </c>
      <c r="H17" s="60">
        <v>0</v>
      </c>
      <c r="I17" s="60">
        <v>1</v>
      </c>
      <c r="J17" s="60">
        <v>0</v>
      </c>
      <c r="K17" s="60">
        <v>3</v>
      </c>
      <c r="L17" s="60">
        <f t="shared" si="0"/>
        <v>8</v>
      </c>
      <c r="M17" s="105"/>
      <c r="N17" s="153"/>
    </row>
    <row r="18" spans="1:14" s="104" customFormat="1" ht="30" customHeight="1">
      <c r="A18" s="94"/>
      <c r="B18" s="674" t="s">
        <v>395</v>
      </c>
      <c r="C18" s="674" t="s">
        <v>221</v>
      </c>
      <c r="D18" s="674"/>
      <c r="E18" s="56">
        <v>167</v>
      </c>
      <c r="F18" s="60">
        <v>4</v>
      </c>
      <c r="G18" s="60">
        <v>0</v>
      </c>
      <c r="H18" s="60">
        <v>0</v>
      </c>
      <c r="I18" s="60">
        <v>0</v>
      </c>
      <c r="J18" s="60">
        <v>0</v>
      </c>
      <c r="K18" s="60">
        <v>33</v>
      </c>
      <c r="L18" s="60">
        <f t="shared" si="0"/>
        <v>37</v>
      </c>
      <c r="M18" s="105"/>
      <c r="N18" s="153"/>
    </row>
    <row r="19" spans="1:14" s="104" customFormat="1" ht="30" customHeight="1">
      <c r="A19" s="94"/>
      <c r="B19" s="674"/>
      <c r="C19" s="674" t="s">
        <v>222</v>
      </c>
      <c r="D19" s="592"/>
      <c r="E19" s="56">
        <v>168</v>
      </c>
      <c r="F19" s="60">
        <v>35</v>
      </c>
      <c r="G19" s="60">
        <v>11</v>
      </c>
      <c r="H19" s="60">
        <v>51</v>
      </c>
      <c r="I19" s="60">
        <v>2</v>
      </c>
      <c r="J19" s="60">
        <v>0</v>
      </c>
      <c r="K19" s="60">
        <v>50</v>
      </c>
      <c r="L19" s="60">
        <f t="shared" si="0"/>
        <v>149</v>
      </c>
      <c r="M19" s="105"/>
      <c r="N19" s="153"/>
    </row>
    <row r="20" spans="1:14" s="104" customFormat="1" ht="30" customHeight="1">
      <c r="A20" s="94"/>
      <c r="B20" s="674"/>
      <c r="C20" s="674" t="s">
        <v>177</v>
      </c>
      <c r="D20" s="58" t="s">
        <v>223</v>
      </c>
      <c r="E20" s="56">
        <v>169</v>
      </c>
      <c r="F20" s="60">
        <v>33</v>
      </c>
      <c r="G20" s="60">
        <v>10</v>
      </c>
      <c r="H20" s="60">
        <v>54</v>
      </c>
      <c r="I20" s="60">
        <v>3</v>
      </c>
      <c r="J20" s="60">
        <v>0</v>
      </c>
      <c r="K20" s="60">
        <v>29</v>
      </c>
      <c r="L20" s="60">
        <f t="shared" si="0"/>
        <v>129</v>
      </c>
      <c r="M20" s="105"/>
      <c r="N20" s="153"/>
    </row>
    <row r="21" spans="1:14" s="104" customFormat="1" ht="30" customHeight="1">
      <c r="A21" s="94"/>
      <c r="B21" s="674"/>
      <c r="C21" s="674"/>
      <c r="D21" s="58" t="s">
        <v>394</v>
      </c>
      <c r="E21" s="56" t="s">
        <v>420</v>
      </c>
      <c r="F21" s="60">
        <v>8</v>
      </c>
      <c r="G21" s="60">
        <v>1</v>
      </c>
      <c r="H21" s="60">
        <v>10</v>
      </c>
      <c r="I21" s="60">
        <v>0</v>
      </c>
      <c r="J21" s="60">
        <v>0</v>
      </c>
      <c r="K21" s="60">
        <v>4</v>
      </c>
      <c r="L21" s="60">
        <f t="shared" si="0"/>
        <v>23</v>
      </c>
      <c r="M21" s="105"/>
      <c r="N21" s="153"/>
    </row>
    <row r="22" spans="1:14" s="104" customFormat="1" ht="30" customHeight="1">
      <c r="A22" s="94"/>
      <c r="B22" s="674"/>
      <c r="C22" s="677"/>
      <c r="D22" s="58" t="s">
        <v>224</v>
      </c>
      <c r="E22" s="56">
        <v>170</v>
      </c>
      <c r="F22" s="60">
        <v>13</v>
      </c>
      <c r="G22" s="60">
        <v>6</v>
      </c>
      <c r="H22" s="60">
        <v>25</v>
      </c>
      <c r="I22" s="60">
        <v>1</v>
      </c>
      <c r="J22" s="60">
        <v>0</v>
      </c>
      <c r="K22" s="60">
        <v>11</v>
      </c>
      <c r="L22" s="60">
        <f t="shared" si="0"/>
        <v>56</v>
      </c>
      <c r="M22" s="105"/>
      <c r="N22" s="153"/>
    </row>
    <row r="23" spans="1:14" s="104" customFormat="1" ht="30" customHeight="1">
      <c r="A23" s="94"/>
      <c r="B23" s="674"/>
      <c r="C23" s="674" t="s">
        <v>225</v>
      </c>
      <c r="D23" s="674"/>
      <c r="E23" s="56">
        <v>171</v>
      </c>
      <c r="F23" s="60">
        <v>9</v>
      </c>
      <c r="G23" s="60">
        <v>4</v>
      </c>
      <c r="H23" s="60">
        <v>5</v>
      </c>
      <c r="I23" s="60">
        <v>1</v>
      </c>
      <c r="J23" s="60">
        <v>0</v>
      </c>
      <c r="K23" s="60">
        <v>4</v>
      </c>
      <c r="L23" s="60">
        <f t="shared" si="0"/>
        <v>23</v>
      </c>
      <c r="M23" s="105"/>
      <c r="N23" s="153"/>
    </row>
    <row r="24" spans="1:14" s="104" customFormat="1" ht="175.5" customHeight="1" thickBot="1">
      <c r="A24" s="94"/>
      <c r="B24" s="99" t="s">
        <v>265</v>
      </c>
      <c r="C24" s="107"/>
      <c r="D24" s="107"/>
      <c r="E24" s="108"/>
      <c r="F24" s="106"/>
      <c r="G24" s="106"/>
      <c r="H24" s="106"/>
      <c r="I24" s="106"/>
      <c r="J24" s="106"/>
      <c r="K24" s="106"/>
      <c r="L24" s="106"/>
      <c r="M24" s="106"/>
      <c r="N24" s="153"/>
    </row>
    <row r="25" spans="1:14" s="104" customFormat="1" ht="95.25" customHeight="1" thickBot="1">
      <c r="A25" s="94"/>
      <c r="B25" s="679"/>
      <c r="C25" s="680"/>
      <c r="D25" s="680"/>
      <c r="E25" s="680"/>
      <c r="F25" s="680"/>
      <c r="G25" s="680"/>
      <c r="H25" s="680"/>
      <c r="I25" s="680"/>
      <c r="J25" s="680"/>
      <c r="K25" s="680"/>
      <c r="L25" s="681"/>
      <c r="M25" s="106"/>
      <c r="N25" s="153"/>
    </row>
    <row r="26" spans="1:13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</sheetData>
  <sheetProtection password="EC05" sheet="1" objects="1" scenarios="1" selectLockedCells="1" selectUnlockedCells="1"/>
  <mergeCells count="24">
    <mergeCell ref="E3:E4"/>
    <mergeCell ref="F3:L3"/>
    <mergeCell ref="B25:L25"/>
    <mergeCell ref="C8:D8"/>
    <mergeCell ref="C7:D7"/>
    <mergeCell ref="C6:D6"/>
    <mergeCell ref="B18:B23"/>
    <mergeCell ref="C18:D18"/>
    <mergeCell ref="C10:D10"/>
    <mergeCell ref="C9:D9"/>
    <mergeCell ref="B5:D5"/>
    <mergeCell ref="B3:D4"/>
    <mergeCell ref="C23:D23"/>
    <mergeCell ref="C20:C22"/>
    <mergeCell ref="C19:D19"/>
    <mergeCell ref="C17:D17"/>
    <mergeCell ref="N6:N7"/>
    <mergeCell ref="B6:B17"/>
    <mergeCell ref="C15:D15"/>
    <mergeCell ref="C11:D11"/>
    <mergeCell ref="C12:D12"/>
    <mergeCell ref="C13:D13"/>
    <mergeCell ref="C14:D14"/>
    <mergeCell ref="C16:D16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O56" sqref="O56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55" t="s">
        <v>468</v>
      </c>
      <c r="Q1" s="11"/>
    </row>
    <row r="2" spans="1:17" ht="33" customHeight="1">
      <c r="A2" s="11"/>
      <c r="B2" s="157" t="s">
        <v>438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"/>
      <c r="O2" s="10"/>
      <c r="P2" s="10"/>
      <c r="Q2" s="11"/>
    </row>
    <row r="3" spans="1:17" ht="15" customHeight="1">
      <c r="A3" s="11"/>
      <c r="B3" s="682"/>
      <c r="C3" s="683"/>
      <c r="D3" s="684"/>
      <c r="E3" s="685"/>
      <c r="F3" s="742" t="s">
        <v>30</v>
      </c>
      <c r="G3" s="750" t="s">
        <v>116</v>
      </c>
      <c r="H3" s="747" t="s">
        <v>272</v>
      </c>
      <c r="I3" s="748"/>
      <c r="J3" s="748"/>
      <c r="K3" s="748"/>
      <c r="L3" s="748"/>
      <c r="M3" s="749"/>
      <c r="N3" s="45"/>
      <c r="O3" s="45"/>
      <c r="P3" s="152"/>
      <c r="Q3" s="11"/>
    </row>
    <row r="4" spans="1:17" ht="15" customHeight="1" hidden="1">
      <c r="A4" s="11"/>
      <c r="B4" s="686"/>
      <c r="C4" s="687"/>
      <c r="D4" s="688"/>
      <c r="E4" s="689"/>
      <c r="F4" s="743"/>
      <c r="G4" s="750"/>
      <c r="H4" s="159"/>
      <c r="I4" s="160"/>
      <c r="J4" s="160"/>
      <c r="K4" s="160"/>
      <c r="L4" s="160"/>
      <c r="M4" s="161"/>
      <c r="N4" s="45"/>
      <c r="O4" s="45"/>
      <c r="P4" s="152"/>
      <c r="Q4" s="11"/>
    </row>
    <row r="5" spans="1:17" ht="22.5" customHeight="1">
      <c r="A5" s="11"/>
      <c r="B5" s="690"/>
      <c r="C5" s="691"/>
      <c r="D5" s="692"/>
      <c r="E5" s="693"/>
      <c r="F5" s="744"/>
      <c r="G5" s="750"/>
      <c r="H5" s="135" t="s">
        <v>132</v>
      </c>
      <c r="I5" s="135" t="s">
        <v>133</v>
      </c>
      <c r="J5" s="135" t="s">
        <v>134</v>
      </c>
      <c r="K5" s="703" t="s">
        <v>273</v>
      </c>
      <c r="L5" s="704"/>
      <c r="M5" s="135" t="s">
        <v>271</v>
      </c>
      <c r="N5" s="35"/>
      <c r="O5" s="95"/>
      <c r="P5" s="164"/>
      <c r="Q5" s="11"/>
    </row>
    <row r="6" spans="1:17" ht="24" customHeight="1" hidden="1">
      <c r="A6" s="11"/>
      <c r="B6" s="159" t="s">
        <v>28</v>
      </c>
      <c r="C6" s="160"/>
      <c r="D6" s="161"/>
      <c r="E6" s="161"/>
      <c r="F6" s="135" t="s">
        <v>29</v>
      </c>
      <c r="G6" s="135">
        <v>1</v>
      </c>
      <c r="H6" s="135">
        <v>2</v>
      </c>
      <c r="I6" s="135">
        <v>3</v>
      </c>
      <c r="J6" s="135">
        <v>4</v>
      </c>
      <c r="K6" s="135">
        <v>5</v>
      </c>
      <c r="L6" s="135"/>
      <c r="M6" s="135">
        <v>6</v>
      </c>
      <c r="N6" s="35"/>
      <c r="O6" s="201" t="str">
        <f>IF(G8=SUM(H8:M8),"ok","chyba")</f>
        <v>ok</v>
      </c>
      <c r="P6" s="163" t="s">
        <v>254</v>
      </c>
      <c r="Q6" s="11"/>
    </row>
    <row r="7" spans="1:17" ht="25.5" customHeight="1" hidden="1">
      <c r="A7" s="11"/>
      <c r="B7" s="162" t="s">
        <v>274</v>
      </c>
      <c r="C7" s="162"/>
      <c r="D7" s="162"/>
      <c r="E7" s="162"/>
      <c r="F7" s="135">
        <v>172</v>
      </c>
      <c r="G7" s="165"/>
      <c r="H7" s="165"/>
      <c r="I7" s="165"/>
      <c r="J7" s="165"/>
      <c r="K7" s="165"/>
      <c r="L7" s="165"/>
      <c r="M7" s="165"/>
      <c r="N7" s="46"/>
      <c r="O7" s="202" t="str">
        <f>IF(G9=SUM(H9:M9),"ok","chyba")</f>
        <v>ok</v>
      </c>
      <c r="P7" s="97" t="s">
        <v>255</v>
      </c>
      <c r="Q7" s="11"/>
    </row>
    <row r="8" spans="1:17" ht="25.5" customHeight="1" hidden="1">
      <c r="A8" s="11"/>
      <c r="B8" s="162" t="s">
        <v>275</v>
      </c>
      <c r="C8" s="162"/>
      <c r="D8" s="162"/>
      <c r="E8" s="162"/>
      <c r="F8" s="135">
        <v>173</v>
      </c>
      <c r="G8" s="165"/>
      <c r="H8" s="165"/>
      <c r="I8" s="165"/>
      <c r="J8" s="165"/>
      <c r="K8" s="165"/>
      <c r="L8" s="165"/>
      <c r="M8" s="165"/>
      <c r="N8" s="46"/>
      <c r="O8" s="202" t="str">
        <f>IF(G13=SUM(H13:M13),"ok","chyba")</f>
        <v>ok</v>
      </c>
      <c r="P8" s="97" t="s">
        <v>256</v>
      </c>
      <c r="Q8" s="11"/>
    </row>
    <row r="9" spans="1:17" ht="25.5" customHeight="1" hidden="1">
      <c r="A9" s="11"/>
      <c r="B9" s="162" t="s">
        <v>276</v>
      </c>
      <c r="C9" s="162"/>
      <c r="D9" s="162"/>
      <c r="E9" s="162"/>
      <c r="F9" s="135">
        <v>174</v>
      </c>
      <c r="G9" s="165"/>
      <c r="H9" s="165"/>
      <c r="I9" s="165"/>
      <c r="J9" s="165"/>
      <c r="K9" s="165"/>
      <c r="L9" s="165"/>
      <c r="M9" s="165"/>
      <c r="N9" s="46"/>
      <c r="O9" s="202" t="str">
        <f>IF(G27=SUM(H27:M27),"ok","chyba")</f>
        <v>ok</v>
      </c>
      <c r="P9" s="97" t="s">
        <v>257</v>
      </c>
      <c r="Q9" s="11"/>
    </row>
    <row r="10" spans="1:17" ht="25.5" customHeight="1" hidden="1">
      <c r="A10" s="11"/>
      <c r="B10" s="162"/>
      <c r="C10" s="162"/>
      <c r="D10" s="162"/>
      <c r="E10" s="162"/>
      <c r="F10" s="135"/>
      <c r="G10" s="165"/>
      <c r="H10" s="165"/>
      <c r="I10" s="165"/>
      <c r="J10" s="165"/>
      <c r="K10" s="165"/>
      <c r="L10" s="165"/>
      <c r="M10" s="165"/>
      <c r="N10" s="46"/>
      <c r="O10" s="95"/>
      <c r="P10" s="128"/>
      <c r="Q10" s="11"/>
    </row>
    <row r="11" spans="1:17" ht="25.5" customHeight="1" hidden="1">
      <c r="A11" s="11"/>
      <c r="B11" s="162"/>
      <c r="C11" s="162"/>
      <c r="D11" s="162"/>
      <c r="E11" s="162"/>
      <c r="F11" s="135"/>
      <c r="G11" s="165"/>
      <c r="H11" s="165"/>
      <c r="I11" s="165"/>
      <c r="J11" s="165"/>
      <c r="K11" s="165"/>
      <c r="L11" s="165"/>
      <c r="M11" s="165"/>
      <c r="N11" s="46"/>
      <c r="O11" s="95"/>
      <c r="P11" s="128"/>
      <c r="Q11" s="11"/>
    </row>
    <row r="12" spans="1:17" ht="15.75" customHeight="1">
      <c r="A12" s="11"/>
      <c r="B12" s="549" t="s">
        <v>285</v>
      </c>
      <c r="C12" s="550"/>
      <c r="D12" s="550"/>
      <c r="E12" s="372"/>
      <c r="F12" s="135" t="s">
        <v>29</v>
      </c>
      <c r="G12" s="135">
        <v>1</v>
      </c>
      <c r="H12" s="135">
        <v>2</v>
      </c>
      <c r="I12" s="135">
        <v>3</v>
      </c>
      <c r="J12" s="135">
        <v>4</v>
      </c>
      <c r="K12" s="703">
        <v>5</v>
      </c>
      <c r="L12" s="704"/>
      <c r="M12" s="135">
        <v>6</v>
      </c>
      <c r="N12" s="46"/>
      <c r="O12" s="45"/>
      <c r="P12" s="96" t="s">
        <v>228</v>
      </c>
      <c r="Q12" s="11"/>
    </row>
    <row r="13" spans="1:17" ht="30.75" customHeight="1">
      <c r="A13" s="11"/>
      <c r="B13" s="549" t="s">
        <v>293</v>
      </c>
      <c r="C13" s="550"/>
      <c r="D13" s="371"/>
      <c r="E13" s="372"/>
      <c r="F13" s="135">
        <v>172</v>
      </c>
      <c r="G13" s="136">
        <v>1</v>
      </c>
      <c r="H13" s="136">
        <v>1</v>
      </c>
      <c r="I13" s="136">
        <v>0</v>
      </c>
      <c r="J13" s="136">
        <v>0</v>
      </c>
      <c r="K13" s="570">
        <v>0</v>
      </c>
      <c r="L13" s="705"/>
      <c r="M13" s="136">
        <v>0</v>
      </c>
      <c r="N13" s="46"/>
      <c r="O13" s="202" t="str">
        <f>IF(G13=SUM(H13:M13),"ok","chyba")</f>
        <v>ok</v>
      </c>
      <c r="P13" s="319" t="s">
        <v>291</v>
      </c>
      <c r="Q13" s="11"/>
    </row>
    <row r="14" spans="1:17" ht="30.75" customHeight="1">
      <c r="A14" s="11"/>
      <c r="B14" s="549" t="s">
        <v>294</v>
      </c>
      <c r="C14" s="550"/>
      <c r="D14" s="550"/>
      <c r="E14" s="372"/>
      <c r="F14" s="135">
        <v>173</v>
      </c>
      <c r="G14" s="136">
        <v>0</v>
      </c>
      <c r="H14" s="136">
        <v>0</v>
      </c>
      <c r="I14" s="136">
        <v>0</v>
      </c>
      <c r="J14" s="136">
        <v>0</v>
      </c>
      <c r="K14" s="703" t="s">
        <v>31</v>
      </c>
      <c r="L14" s="704"/>
      <c r="M14" s="135" t="s">
        <v>31</v>
      </c>
      <c r="N14" s="46"/>
      <c r="O14" s="202" t="str">
        <f aca="true" t="shared" si="0" ref="O14:O20">IF(G14=SUM(H14:J14),"ok","chyba")</f>
        <v>ok</v>
      </c>
      <c r="P14" s="319" t="s">
        <v>401</v>
      </c>
      <c r="Q14" s="11"/>
    </row>
    <row r="15" spans="1:17" ht="30.75" customHeight="1">
      <c r="A15" s="11"/>
      <c r="B15" s="549" t="s">
        <v>295</v>
      </c>
      <c r="C15" s="550"/>
      <c r="D15" s="550"/>
      <c r="E15" s="372"/>
      <c r="F15" s="135">
        <v>174</v>
      </c>
      <c r="G15" s="136">
        <v>0</v>
      </c>
      <c r="H15" s="136">
        <v>0</v>
      </c>
      <c r="I15" s="136">
        <v>0</v>
      </c>
      <c r="J15" s="136">
        <v>0</v>
      </c>
      <c r="K15" s="703" t="s">
        <v>31</v>
      </c>
      <c r="L15" s="704"/>
      <c r="M15" s="135" t="s">
        <v>31</v>
      </c>
      <c r="N15" s="46"/>
      <c r="O15" s="202" t="str">
        <f t="shared" si="0"/>
        <v>ok</v>
      </c>
      <c r="P15" s="319" t="s">
        <v>402</v>
      </c>
      <c r="Q15" s="11"/>
    </row>
    <row r="16" spans="1:17" ht="30.75" customHeight="1">
      <c r="A16" s="11"/>
      <c r="B16" s="549" t="s">
        <v>297</v>
      </c>
      <c r="C16" s="550"/>
      <c r="D16" s="550"/>
      <c r="E16" s="372"/>
      <c r="F16" s="135">
        <v>175</v>
      </c>
      <c r="G16" s="136">
        <v>3</v>
      </c>
      <c r="H16" s="136">
        <v>3</v>
      </c>
      <c r="I16" s="136">
        <v>0</v>
      </c>
      <c r="J16" s="136">
        <v>0</v>
      </c>
      <c r="K16" s="703" t="s">
        <v>31</v>
      </c>
      <c r="L16" s="704"/>
      <c r="M16" s="135" t="s">
        <v>31</v>
      </c>
      <c r="N16" s="46"/>
      <c r="O16" s="202" t="str">
        <f t="shared" si="0"/>
        <v>ok</v>
      </c>
      <c r="P16" s="319" t="s">
        <v>403</v>
      </c>
      <c r="Q16" s="11"/>
    </row>
    <row r="17" spans="1:17" ht="30.75" customHeight="1">
      <c r="A17" s="11"/>
      <c r="B17" s="549" t="s">
        <v>296</v>
      </c>
      <c r="C17" s="550"/>
      <c r="D17" s="550"/>
      <c r="E17" s="372"/>
      <c r="F17" s="135">
        <v>176</v>
      </c>
      <c r="G17" s="136">
        <v>4</v>
      </c>
      <c r="H17" s="136">
        <v>4</v>
      </c>
      <c r="I17" s="136">
        <v>0</v>
      </c>
      <c r="J17" s="136">
        <v>0</v>
      </c>
      <c r="K17" s="703" t="s">
        <v>31</v>
      </c>
      <c r="L17" s="704"/>
      <c r="M17" s="135" t="s">
        <v>31</v>
      </c>
      <c r="N17" s="46"/>
      <c r="O17" s="202" t="str">
        <f t="shared" si="0"/>
        <v>ok</v>
      </c>
      <c r="P17" s="319" t="s">
        <v>404</v>
      </c>
      <c r="Q17" s="11"/>
    </row>
    <row r="18" spans="1:17" ht="30.75" customHeight="1">
      <c r="A18" s="11"/>
      <c r="B18" s="549" t="s">
        <v>299</v>
      </c>
      <c r="C18" s="550"/>
      <c r="D18" s="550"/>
      <c r="E18" s="372"/>
      <c r="F18" s="135" t="s">
        <v>277</v>
      </c>
      <c r="G18" s="136">
        <v>0</v>
      </c>
      <c r="H18" s="136">
        <v>0</v>
      </c>
      <c r="I18" s="136">
        <v>0</v>
      </c>
      <c r="J18" s="136">
        <v>0</v>
      </c>
      <c r="K18" s="703" t="s">
        <v>31</v>
      </c>
      <c r="L18" s="704"/>
      <c r="M18" s="135" t="s">
        <v>31</v>
      </c>
      <c r="N18" s="46"/>
      <c r="O18" s="202" t="str">
        <f t="shared" si="0"/>
        <v>ok</v>
      </c>
      <c r="P18" s="319" t="s">
        <v>405</v>
      </c>
      <c r="Q18" s="11"/>
    </row>
    <row r="19" spans="1:17" ht="30.75" customHeight="1">
      <c r="A19" s="11"/>
      <c r="B19" s="549" t="s">
        <v>298</v>
      </c>
      <c r="C19" s="550"/>
      <c r="D19" s="550"/>
      <c r="E19" s="372"/>
      <c r="F19" s="135" t="s">
        <v>278</v>
      </c>
      <c r="G19" s="136">
        <v>3</v>
      </c>
      <c r="H19" s="136">
        <v>3</v>
      </c>
      <c r="I19" s="136">
        <v>0</v>
      </c>
      <c r="J19" s="136">
        <v>0</v>
      </c>
      <c r="K19" s="703" t="s">
        <v>31</v>
      </c>
      <c r="L19" s="704"/>
      <c r="M19" s="135" t="s">
        <v>31</v>
      </c>
      <c r="N19" s="46"/>
      <c r="O19" s="202" t="str">
        <f t="shared" si="0"/>
        <v>ok</v>
      </c>
      <c r="P19" s="319" t="s">
        <v>406</v>
      </c>
      <c r="Q19" s="11"/>
    </row>
    <row r="20" spans="1:17" ht="30.75" customHeight="1">
      <c r="A20" s="11"/>
      <c r="B20" s="549" t="s">
        <v>300</v>
      </c>
      <c r="C20" s="550"/>
      <c r="D20" s="550"/>
      <c r="E20" s="372"/>
      <c r="F20" s="135" t="s">
        <v>279</v>
      </c>
      <c r="G20" s="136">
        <v>0</v>
      </c>
      <c r="H20" s="136">
        <v>0</v>
      </c>
      <c r="I20" s="136">
        <v>0</v>
      </c>
      <c r="J20" s="136">
        <v>0</v>
      </c>
      <c r="K20" s="703" t="s">
        <v>31</v>
      </c>
      <c r="L20" s="704"/>
      <c r="M20" s="135" t="s">
        <v>31</v>
      </c>
      <c r="N20" s="46"/>
      <c r="O20" s="202" t="str">
        <f t="shared" si="0"/>
        <v>ok</v>
      </c>
      <c r="P20" s="319" t="s">
        <v>407</v>
      </c>
      <c r="Q20" s="11"/>
    </row>
    <row r="21" spans="1:17" ht="30.75" customHeight="1">
      <c r="A21" s="11"/>
      <c r="B21" s="549" t="s">
        <v>306</v>
      </c>
      <c r="C21" s="550"/>
      <c r="D21" s="550"/>
      <c r="E21" s="372"/>
      <c r="F21" s="135" t="s">
        <v>280</v>
      </c>
      <c r="G21" s="136">
        <v>0</v>
      </c>
      <c r="H21" s="135" t="s">
        <v>31</v>
      </c>
      <c r="I21" s="135" t="s">
        <v>31</v>
      </c>
      <c r="J21" s="136">
        <v>0</v>
      </c>
      <c r="K21" s="570">
        <v>0</v>
      </c>
      <c r="L21" s="705"/>
      <c r="M21" s="136">
        <v>0</v>
      </c>
      <c r="N21" s="46"/>
      <c r="O21" s="202" t="str">
        <f>IF(G21=SUM(J21:M21),"ok","chyba")</f>
        <v>ok</v>
      </c>
      <c r="P21" s="319" t="s">
        <v>408</v>
      </c>
      <c r="Q21" s="11"/>
    </row>
    <row r="22" spans="1:17" ht="30.75" customHeight="1">
      <c r="A22" s="11"/>
      <c r="B22" s="549" t="s">
        <v>301</v>
      </c>
      <c r="C22" s="550"/>
      <c r="D22" s="550"/>
      <c r="E22" s="372"/>
      <c r="F22" s="135" t="s">
        <v>281</v>
      </c>
      <c r="G22" s="136">
        <v>0</v>
      </c>
      <c r="H22" s="135" t="s">
        <v>31</v>
      </c>
      <c r="I22" s="135" t="s">
        <v>31</v>
      </c>
      <c r="J22" s="136">
        <v>0</v>
      </c>
      <c r="K22" s="570">
        <v>0</v>
      </c>
      <c r="L22" s="705"/>
      <c r="M22" s="136">
        <v>0</v>
      </c>
      <c r="N22" s="46"/>
      <c r="O22" s="202" t="str">
        <f>IF(G22=SUM(J22:M22),"ok","chyba")</f>
        <v>ok</v>
      </c>
      <c r="P22" s="319" t="s">
        <v>409</v>
      </c>
      <c r="Q22" s="11"/>
    </row>
    <row r="23" spans="1:17" ht="30.75" customHeight="1">
      <c r="A23" s="11"/>
      <c r="B23" s="549" t="s">
        <v>305</v>
      </c>
      <c r="C23" s="550"/>
      <c r="D23" s="550"/>
      <c r="E23" s="372"/>
      <c r="F23" s="135" t="s">
        <v>282</v>
      </c>
      <c r="G23" s="136">
        <v>0</v>
      </c>
      <c r="H23" s="135" t="s">
        <v>31</v>
      </c>
      <c r="I23" s="135" t="s">
        <v>31</v>
      </c>
      <c r="J23" s="136">
        <v>0</v>
      </c>
      <c r="K23" s="570">
        <v>0</v>
      </c>
      <c r="L23" s="705"/>
      <c r="M23" s="136">
        <v>0</v>
      </c>
      <c r="N23" s="46"/>
      <c r="O23" s="202" t="str">
        <f>IF(G23=SUM(J23:M23),"ok","chyba")</f>
        <v>ok</v>
      </c>
      <c r="P23" s="319" t="s">
        <v>410</v>
      </c>
      <c r="Q23" s="11"/>
    </row>
    <row r="24" spans="1:17" ht="30.75" customHeight="1">
      <c r="A24" s="11"/>
      <c r="B24" s="549" t="s">
        <v>304</v>
      </c>
      <c r="C24" s="550"/>
      <c r="D24" s="550"/>
      <c r="E24" s="372"/>
      <c r="F24" s="135" t="s">
        <v>283</v>
      </c>
      <c r="G24" s="136">
        <v>0</v>
      </c>
      <c r="H24" s="135" t="s">
        <v>31</v>
      </c>
      <c r="I24" s="135" t="s">
        <v>31</v>
      </c>
      <c r="J24" s="136">
        <v>0</v>
      </c>
      <c r="K24" s="570">
        <v>0</v>
      </c>
      <c r="L24" s="705"/>
      <c r="M24" s="136">
        <v>0</v>
      </c>
      <c r="N24" s="46"/>
      <c r="O24" s="202" t="str">
        <f>IF(G24=SUM(J24:M24),"ok","chyba")</f>
        <v>ok</v>
      </c>
      <c r="P24" s="319" t="s">
        <v>411</v>
      </c>
      <c r="Q24" s="11"/>
    </row>
    <row r="25" spans="1:17" ht="30.75" customHeight="1">
      <c r="A25" s="11"/>
      <c r="B25" s="549" t="s">
        <v>303</v>
      </c>
      <c r="C25" s="550"/>
      <c r="D25" s="550"/>
      <c r="E25" s="372"/>
      <c r="F25" s="135" t="s">
        <v>284</v>
      </c>
      <c r="G25" s="136">
        <v>0</v>
      </c>
      <c r="H25" s="135" t="s">
        <v>31</v>
      </c>
      <c r="I25" s="135" t="s">
        <v>31</v>
      </c>
      <c r="J25" s="136">
        <v>0</v>
      </c>
      <c r="K25" s="570">
        <v>0</v>
      </c>
      <c r="L25" s="705"/>
      <c r="M25" s="136">
        <v>0</v>
      </c>
      <c r="N25" s="46"/>
      <c r="O25" s="202" t="str">
        <f>IF(G25=SUM(J25:M25),"ok","chyba")</f>
        <v>ok</v>
      </c>
      <c r="P25" s="319" t="s">
        <v>412</v>
      </c>
      <c r="Q25" s="11"/>
    </row>
    <row r="26" spans="1:17" ht="30.75" customHeight="1">
      <c r="A26" s="11"/>
      <c r="B26" s="549" t="s">
        <v>302</v>
      </c>
      <c r="C26" s="550"/>
      <c r="D26" s="550"/>
      <c r="E26" s="372"/>
      <c r="F26" s="135" t="s">
        <v>290</v>
      </c>
      <c r="G26" s="136">
        <v>0</v>
      </c>
      <c r="H26" s="136">
        <v>0</v>
      </c>
      <c r="I26" s="136">
        <v>0</v>
      </c>
      <c r="J26" s="136">
        <v>0</v>
      </c>
      <c r="K26" s="570">
        <v>0</v>
      </c>
      <c r="L26" s="705"/>
      <c r="M26" s="136">
        <v>0</v>
      </c>
      <c r="N26" s="46"/>
      <c r="O26" s="202" t="str">
        <f>IF(G26=SUM(H26:M26),"ok","chyba")</f>
        <v>ok</v>
      </c>
      <c r="P26" s="319" t="s">
        <v>292</v>
      </c>
      <c r="Q26" s="11"/>
    </row>
    <row r="27" spans="1:17" ht="23.25" customHeight="1" hidden="1">
      <c r="A27" s="11"/>
      <c r="B27" s="129" t="s">
        <v>141</v>
      </c>
      <c r="C27" s="129"/>
      <c r="D27" s="129"/>
      <c r="E27" s="129"/>
      <c r="F27" s="122">
        <v>176</v>
      </c>
      <c r="G27" s="130">
        <v>0</v>
      </c>
      <c r="H27" s="130"/>
      <c r="I27" s="130"/>
      <c r="J27" s="130">
        <v>0</v>
      </c>
      <c r="K27" s="130">
        <v>0</v>
      </c>
      <c r="L27" s="130">
        <v>0</v>
      </c>
      <c r="M27" s="130">
        <v>0</v>
      </c>
      <c r="N27" s="46"/>
      <c r="O27" s="46"/>
      <c r="P27" s="134" t="s">
        <v>289</v>
      </c>
      <c r="Q27" s="11"/>
    </row>
    <row r="28" spans="1:17" ht="15" customHeight="1">
      <c r="A28" s="11"/>
      <c r="B28" s="131"/>
      <c r="C28" s="131"/>
      <c r="D28" s="131"/>
      <c r="E28" s="131"/>
      <c r="F28" s="132"/>
      <c r="G28" s="133"/>
      <c r="H28" s="133"/>
      <c r="I28" s="133"/>
      <c r="J28" s="133"/>
      <c r="K28" s="133"/>
      <c r="L28" s="133"/>
      <c r="M28" s="133"/>
      <c r="N28" s="46"/>
      <c r="O28" s="46"/>
      <c r="P28" s="46"/>
      <c r="Q28" s="11"/>
    </row>
    <row r="29" spans="1:17" ht="15" customHeight="1">
      <c r="A29" s="11"/>
      <c r="B29" s="131"/>
      <c r="C29" s="131"/>
      <c r="D29" s="131"/>
      <c r="E29" s="131"/>
      <c r="F29" s="132"/>
      <c r="G29" s="133"/>
      <c r="H29" s="133"/>
      <c r="I29" s="133"/>
      <c r="J29" s="133"/>
      <c r="K29" s="133"/>
      <c r="L29" s="133"/>
      <c r="M29" s="133"/>
      <c r="N29" s="46"/>
      <c r="O29" s="46"/>
      <c r="P29" s="46"/>
      <c r="Q29" s="11"/>
    </row>
    <row r="30" spans="1:17" ht="29.25" customHeight="1">
      <c r="A30" s="11"/>
      <c r="B30" s="157" t="s">
        <v>439</v>
      </c>
      <c r="C30" s="15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</row>
    <row r="31" spans="1:17" ht="15" customHeight="1">
      <c r="A31" s="11"/>
      <c r="B31" s="377"/>
      <c r="C31" s="565"/>
      <c r="D31" s="684"/>
      <c r="E31" s="685"/>
      <c r="F31" s="373" t="s">
        <v>30</v>
      </c>
      <c r="G31" s="377" t="s">
        <v>42</v>
      </c>
      <c r="H31" s="685"/>
      <c r="I31" s="404" t="s">
        <v>347</v>
      </c>
      <c r="J31" s="729"/>
      <c r="K31" s="729"/>
      <c r="L31" s="729"/>
      <c r="M31" s="562"/>
      <c r="N31" s="45"/>
      <c r="O31" s="45"/>
      <c r="P31" s="45"/>
      <c r="Q31" s="11"/>
    </row>
    <row r="32" spans="1:17" ht="14.25" customHeight="1">
      <c r="A32" s="11"/>
      <c r="B32" s="699"/>
      <c r="C32" s="688"/>
      <c r="D32" s="700"/>
      <c r="E32" s="689"/>
      <c r="F32" s="745"/>
      <c r="G32" s="699"/>
      <c r="H32" s="689"/>
      <c r="I32" s="377" t="s">
        <v>150</v>
      </c>
      <c r="J32" s="684"/>
      <c r="K32" s="710"/>
      <c r="L32" s="377" t="s">
        <v>151</v>
      </c>
      <c r="M32" s="685"/>
      <c r="N32" s="45"/>
      <c r="O32" s="45"/>
      <c r="P32" s="45"/>
      <c r="Q32" s="11"/>
    </row>
    <row r="33" spans="1:17" ht="2.25" customHeight="1" hidden="1">
      <c r="A33" s="11"/>
      <c r="B33" s="701"/>
      <c r="C33" s="692"/>
      <c r="D33" s="692"/>
      <c r="E33" s="693"/>
      <c r="F33" s="746"/>
      <c r="G33" s="701"/>
      <c r="H33" s="693"/>
      <c r="I33" s="699"/>
      <c r="J33" s="688"/>
      <c r="K33" s="631"/>
      <c r="L33" s="199"/>
      <c r="M33" s="200"/>
      <c r="N33" s="95"/>
      <c r="O33" s="95"/>
      <c r="P33" s="95"/>
      <c r="Q33" s="11"/>
    </row>
    <row r="34" spans="1:17" ht="15" customHeight="1">
      <c r="A34" s="11"/>
      <c r="B34" s="715" t="s">
        <v>28</v>
      </c>
      <c r="C34" s="716"/>
      <c r="D34" s="717"/>
      <c r="E34" s="187"/>
      <c r="F34" s="167" t="s">
        <v>29</v>
      </c>
      <c r="G34" s="712">
        <v>1</v>
      </c>
      <c r="H34" s="713"/>
      <c r="I34" s="373">
        <v>2</v>
      </c>
      <c r="J34" s="759"/>
      <c r="K34" s="760"/>
      <c r="L34" s="404">
        <v>3</v>
      </c>
      <c r="M34" s="562"/>
      <c r="N34" s="95"/>
      <c r="O34" s="95"/>
      <c r="P34" s="95"/>
      <c r="Q34" s="11"/>
    </row>
    <row r="35" spans="1:17" ht="21.75" customHeight="1">
      <c r="A35" s="11"/>
      <c r="B35" s="718" t="s">
        <v>140</v>
      </c>
      <c r="C35" s="719"/>
      <c r="D35" s="369" t="s">
        <v>135</v>
      </c>
      <c r="E35" s="696"/>
      <c r="F35" s="8">
        <v>177</v>
      </c>
      <c r="G35" s="714">
        <v>0</v>
      </c>
      <c r="H35" s="709"/>
      <c r="I35" s="730">
        <v>0</v>
      </c>
      <c r="J35" s="761"/>
      <c r="K35" s="726"/>
      <c r="L35" s="702">
        <v>0</v>
      </c>
      <c r="M35" s="562"/>
      <c r="N35" s="95"/>
      <c r="O35" s="95"/>
      <c r="P35" s="128"/>
      <c r="Q35" s="11"/>
    </row>
    <row r="36" spans="1:17" ht="21.75" customHeight="1">
      <c r="A36" s="11"/>
      <c r="B36" s="720"/>
      <c r="C36" s="721"/>
      <c r="D36" s="369" t="s">
        <v>136</v>
      </c>
      <c r="E36" s="696"/>
      <c r="F36" s="8">
        <v>178</v>
      </c>
      <c r="G36" s="708">
        <v>40</v>
      </c>
      <c r="H36" s="709"/>
      <c r="I36" s="702">
        <v>4</v>
      </c>
      <c r="J36" s="707"/>
      <c r="K36" s="562"/>
      <c r="L36" s="702">
        <v>3</v>
      </c>
      <c r="M36" s="562"/>
      <c r="N36" s="95"/>
      <c r="O36" s="95"/>
      <c r="P36" s="128"/>
      <c r="Q36" s="11"/>
    </row>
    <row r="37" spans="1:17" ht="21.75" customHeight="1">
      <c r="A37" s="11"/>
      <c r="B37" s="720"/>
      <c r="C37" s="721"/>
      <c r="D37" s="369" t="s">
        <v>137</v>
      </c>
      <c r="E37" s="696"/>
      <c r="F37" s="8" t="s">
        <v>162</v>
      </c>
      <c r="G37" s="708">
        <v>12</v>
      </c>
      <c r="H37" s="709"/>
      <c r="I37" s="702">
        <v>1</v>
      </c>
      <c r="J37" s="707"/>
      <c r="K37" s="562"/>
      <c r="L37" s="702">
        <v>1</v>
      </c>
      <c r="M37" s="562"/>
      <c r="N37" s="95"/>
      <c r="O37" s="95"/>
      <c r="P37" s="128"/>
      <c r="Q37" s="11"/>
    </row>
    <row r="38" spans="1:17" ht="21.75" customHeight="1">
      <c r="A38" s="11"/>
      <c r="B38" s="720"/>
      <c r="C38" s="721"/>
      <c r="D38" s="369" t="s">
        <v>358</v>
      </c>
      <c r="E38" s="696"/>
      <c r="F38" s="8">
        <v>179</v>
      </c>
      <c r="G38" s="706">
        <v>44</v>
      </c>
      <c r="H38" s="707"/>
      <c r="I38" s="702">
        <v>4</v>
      </c>
      <c r="J38" s="707"/>
      <c r="K38" s="562"/>
      <c r="L38" s="702">
        <v>7</v>
      </c>
      <c r="M38" s="562"/>
      <c r="N38" s="95"/>
      <c r="O38" s="95"/>
      <c r="P38" s="128"/>
      <c r="Q38" s="11"/>
    </row>
    <row r="39" spans="1:17" ht="21.75" customHeight="1">
      <c r="A39" s="11"/>
      <c r="B39" s="720"/>
      <c r="C39" s="721"/>
      <c r="D39" s="369" t="s">
        <v>138</v>
      </c>
      <c r="E39" s="696"/>
      <c r="F39" s="8" t="s">
        <v>163</v>
      </c>
      <c r="G39" s="706">
        <v>2</v>
      </c>
      <c r="H39" s="707"/>
      <c r="I39" s="702">
        <v>0</v>
      </c>
      <c r="J39" s="707"/>
      <c r="K39" s="562"/>
      <c r="L39" s="702">
        <v>0</v>
      </c>
      <c r="M39" s="562"/>
      <c r="N39" s="95"/>
      <c r="O39" s="95"/>
      <c r="P39" s="95"/>
      <c r="Q39" s="11"/>
    </row>
    <row r="40" spans="1:17" ht="24" customHeight="1">
      <c r="A40" s="11"/>
      <c r="B40" s="720"/>
      <c r="C40" s="721"/>
      <c r="D40" s="369" t="s">
        <v>139</v>
      </c>
      <c r="E40" s="696"/>
      <c r="F40" s="8">
        <v>180</v>
      </c>
      <c r="G40" s="706">
        <v>50</v>
      </c>
      <c r="H40" s="707"/>
      <c r="I40" s="702">
        <v>10</v>
      </c>
      <c r="J40" s="707"/>
      <c r="K40" s="562"/>
      <c r="L40" s="702">
        <v>5</v>
      </c>
      <c r="M40" s="562"/>
      <c r="N40" s="95"/>
      <c r="O40" s="202" t="str">
        <f>IF(G42=SUM(G35:H41),"ok","chyba")</f>
        <v>ok</v>
      </c>
      <c r="P40" s="184" t="s">
        <v>345</v>
      </c>
      <c r="Q40" s="11"/>
    </row>
    <row r="41" spans="1:17" ht="24.75" customHeight="1">
      <c r="A41" s="11"/>
      <c r="B41" s="722"/>
      <c r="C41" s="723"/>
      <c r="D41" s="369" t="s">
        <v>359</v>
      </c>
      <c r="E41" s="696"/>
      <c r="F41" s="8" t="s">
        <v>164</v>
      </c>
      <c r="G41" s="706">
        <v>61</v>
      </c>
      <c r="H41" s="707"/>
      <c r="I41" s="730">
        <v>14.75</v>
      </c>
      <c r="J41" s="731"/>
      <c r="K41" s="726"/>
      <c r="L41" s="702">
        <v>3.25</v>
      </c>
      <c r="M41" s="562"/>
      <c r="N41" s="95"/>
      <c r="O41" s="202" t="str">
        <f>IF(I42=SUM(I35:K41),"ok","chyba")</f>
        <v>ok</v>
      </c>
      <c r="P41" s="184" t="s">
        <v>421</v>
      </c>
      <c r="Q41" s="11"/>
    </row>
    <row r="42" spans="1:17" ht="27.75" customHeight="1">
      <c r="A42" s="11"/>
      <c r="B42" s="697" t="s">
        <v>312</v>
      </c>
      <c r="C42" s="698"/>
      <c r="D42" s="694"/>
      <c r="E42" s="695"/>
      <c r="F42" s="166">
        <v>181</v>
      </c>
      <c r="G42" s="711">
        <v>209</v>
      </c>
      <c r="H42" s="733"/>
      <c r="I42" s="727">
        <v>33.75</v>
      </c>
      <c r="J42" s="728"/>
      <c r="K42" s="726"/>
      <c r="L42" s="711">
        <v>19.25</v>
      </c>
      <c r="M42" s="562"/>
      <c r="N42" s="95"/>
      <c r="O42" s="202" t="str">
        <f>IF(L42=SUM(L35:M41),"ok","chyba")</f>
        <v>ok</v>
      </c>
      <c r="P42" s="184" t="s">
        <v>422</v>
      </c>
      <c r="Q42" s="11"/>
    </row>
    <row r="43" spans="1:17" ht="23.25" customHeight="1">
      <c r="A43" s="11"/>
      <c r="B43" s="369" t="s">
        <v>396</v>
      </c>
      <c r="C43" s="545"/>
      <c r="D43" s="694"/>
      <c r="E43" s="695"/>
      <c r="F43" s="8" t="s">
        <v>227</v>
      </c>
      <c r="G43" s="706">
        <v>166.92500000000004</v>
      </c>
      <c r="H43" s="732"/>
      <c r="I43" s="409" t="s">
        <v>31</v>
      </c>
      <c r="J43" s="726"/>
      <c r="K43" s="726"/>
      <c r="L43" s="560" t="s">
        <v>31</v>
      </c>
      <c r="M43" s="562"/>
      <c r="N43" s="95"/>
      <c r="O43" s="202" t="str">
        <f>IF(G42&gt;=G43,"ok","chyba")</f>
        <v>ok</v>
      </c>
      <c r="P43" s="97" t="s">
        <v>344</v>
      </c>
      <c r="Q43" s="11"/>
    </row>
    <row r="44" spans="1:17" ht="8.25" customHeight="1">
      <c r="A44" s="11"/>
      <c r="B44" s="26"/>
      <c r="C44" s="26"/>
      <c r="D44" s="26"/>
      <c r="E44" s="26"/>
      <c r="F44" s="26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11"/>
    </row>
    <row r="45" spans="1:17" ht="8.25" customHeight="1">
      <c r="A45" s="11"/>
      <c r="B45" s="45"/>
      <c r="C45" s="45"/>
      <c r="D45" s="45"/>
      <c r="E45" s="45"/>
      <c r="F45" s="4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1"/>
    </row>
    <row r="46" spans="1:17" ht="8.25" customHeight="1">
      <c r="A46" s="11"/>
      <c r="B46" s="45"/>
      <c r="C46" s="45"/>
      <c r="D46" s="45"/>
      <c r="E46" s="45"/>
      <c r="F46" s="4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1"/>
    </row>
    <row r="47" spans="1:17" ht="13.5" customHeight="1">
      <c r="A47" s="11"/>
      <c r="B47" s="45"/>
      <c r="C47" s="45"/>
      <c r="D47" s="45"/>
      <c r="E47" s="45"/>
      <c r="F47" s="4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1"/>
    </row>
    <row r="48" spans="1:17" ht="13.5" customHeight="1">
      <c r="A48" s="11"/>
      <c r="B48" s="33" t="s">
        <v>440</v>
      </c>
      <c r="C48" s="33"/>
      <c r="D48" s="45"/>
      <c r="E48" s="45"/>
      <c r="F48" s="4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1"/>
    </row>
    <row r="49" spans="1:17" ht="51.75" customHeight="1">
      <c r="A49" s="11"/>
      <c r="B49" s="17"/>
      <c r="C49" s="377" t="s">
        <v>30</v>
      </c>
      <c r="D49" s="377" t="s">
        <v>353</v>
      </c>
      <c r="E49" s="377" t="s">
        <v>354</v>
      </c>
      <c r="F49" s="712" t="s">
        <v>414</v>
      </c>
      <c r="G49" s="729"/>
      <c r="H49" s="729"/>
      <c r="I49" s="729"/>
      <c r="J49" s="729"/>
      <c r="K49" s="562"/>
      <c r="L49" s="724" t="s">
        <v>413</v>
      </c>
      <c r="M49" s="738" t="s">
        <v>355</v>
      </c>
      <c r="N49" s="98"/>
      <c r="O49" s="98"/>
      <c r="P49" s="98"/>
      <c r="Q49" s="11"/>
    </row>
    <row r="50" spans="1:17" ht="48.75" customHeight="1">
      <c r="A50" s="11"/>
      <c r="B50" s="37"/>
      <c r="C50" s="543"/>
      <c r="D50" s="543"/>
      <c r="E50" s="701"/>
      <c r="F50" s="712" t="s">
        <v>166</v>
      </c>
      <c r="G50" s="713"/>
      <c r="H50" s="715" t="s">
        <v>165</v>
      </c>
      <c r="I50" s="562"/>
      <c r="J50" s="167" t="s">
        <v>348</v>
      </c>
      <c r="K50" s="192" t="s">
        <v>360</v>
      </c>
      <c r="L50" s="725"/>
      <c r="M50" s="739"/>
      <c r="N50" s="35"/>
      <c r="O50" s="35"/>
      <c r="P50" s="35"/>
      <c r="Q50" s="11"/>
    </row>
    <row r="51" spans="1:17" ht="15" customHeight="1">
      <c r="A51" s="11"/>
      <c r="B51" s="5" t="s">
        <v>28</v>
      </c>
      <c r="C51" s="8" t="s">
        <v>29</v>
      </c>
      <c r="D51" s="8">
        <v>1</v>
      </c>
      <c r="E51" s="19">
        <v>2</v>
      </c>
      <c r="F51" s="755">
        <v>3</v>
      </c>
      <c r="G51" s="756"/>
      <c r="H51" s="755">
        <v>4</v>
      </c>
      <c r="I51" s="757"/>
      <c r="J51" s="195">
        <v>5</v>
      </c>
      <c r="K51" s="193" t="s">
        <v>361</v>
      </c>
      <c r="L51" s="193" t="s">
        <v>400</v>
      </c>
      <c r="M51" s="190">
        <v>6</v>
      </c>
      <c r="N51" s="35"/>
      <c r="O51" s="35"/>
      <c r="P51" s="35"/>
      <c r="Q51" s="11"/>
    </row>
    <row r="52" spans="1:17" ht="37.5" customHeight="1">
      <c r="A52" s="11"/>
      <c r="B52" s="31" t="s">
        <v>351</v>
      </c>
      <c r="C52" s="8">
        <v>182</v>
      </c>
      <c r="D52" s="188">
        <v>708</v>
      </c>
      <c r="E52" s="189">
        <v>163</v>
      </c>
      <c r="F52" s="736">
        <v>59</v>
      </c>
      <c r="G52" s="737"/>
      <c r="H52" s="736">
        <v>47</v>
      </c>
      <c r="I52" s="758"/>
      <c r="J52" s="196">
        <v>124</v>
      </c>
      <c r="K52" s="194">
        <v>12</v>
      </c>
      <c r="L52" s="194">
        <v>1</v>
      </c>
      <c r="M52" s="168">
        <v>628</v>
      </c>
      <c r="N52" s="35"/>
      <c r="O52" s="202" t="str">
        <f>IF(M52=D52+E52-SUM(F52:L52),"ok","chyba")</f>
        <v>ok</v>
      </c>
      <c r="P52" s="244" t="s">
        <v>415</v>
      </c>
      <c r="Q52" s="11"/>
    </row>
    <row r="53" spans="1:17" ht="37.5" customHeight="1">
      <c r="A53" s="11"/>
      <c r="B53" s="31" t="s">
        <v>352</v>
      </c>
      <c r="C53" s="8">
        <v>183</v>
      </c>
      <c r="D53" s="188">
        <v>6</v>
      </c>
      <c r="E53" s="189">
        <v>2</v>
      </c>
      <c r="F53" s="736">
        <v>0</v>
      </c>
      <c r="G53" s="737"/>
      <c r="H53" s="736">
        <v>0</v>
      </c>
      <c r="I53" s="758"/>
      <c r="J53" s="196">
        <v>5</v>
      </c>
      <c r="K53" s="194">
        <v>0</v>
      </c>
      <c r="L53" s="194">
        <v>1</v>
      </c>
      <c r="M53" s="168">
        <v>2</v>
      </c>
      <c r="N53" s="35"/>
      <c r="O53" s="202" t="str">
        <f>IF(M53=D53+E53-SUM(F53:L53),"ok","chyba")</f>
        <v>ok</v>
      </c>
      <c r="P53" s="244" t="s">
        <v>417</v>
      </c>
      <c r="Q53" s="11"/>
    </row>
    <row r="54" spans="1:17" ht="78" customHeight="1">
      <c r="A54" s="11"/>
      <c r="B54" s="162" t="s">
        <v>252</v>
      </c>
      <c r="C54" s="8" t="s">
        <v>398</v>
      </c>
      <c r="D54" s="188">
        <v>3</v>
      </c>
      <c r="E54" s="189">
        <v>1</v>
      </c>
      <c r="F54" s="736">
        <v>0</v>
      </c>
      <c r="G54" s="564"/>
      <c r="H54" s="736">
        <v>0</v>
      </c>
      <c r="I54" s="564"/>
      <c r="J54" s="196">
        <v>2</v>
      </c>
      <c r="K54" s="194">
        <v>0</v>
      </c>
      <c r="L54" s="194">
        <v>0</v>
      </c>
      <c r="M54" s="168">
        <v>2</v>
      </c>
      <c r="N54" s="35"/>
      <c r="O54" s="202" t="str">
        <f>IF(M55=D55+E55-SUM(F55:K55),"ok","chyba")</f>
        <v>ok</v>
      </c>
      <c r="P54" s="244" t="s">
        <v>416</v>
      </c>
      <c r="Q54" s="11"/>
    </row>
    <row r="55" spans="1:17" ht="78" customHeight="1">
      <c r="A55" s="11"/>
      <c r="B55" s="162" t="s">
        <v>397</v>
      </c>
      <c r="C55" s="8" t="s">
        <v>399</v>
      </c>
      <c r="D55" s="188">
        <v>39</v>
      </c>
      <c r="E55" s="189">
        <v>62</v>
      </c>
      <c r="F55" s="740">
        <v>11</v>
      </c>
      <c r="G55" s="741"/>
      <c r="H55" s="740">
        <v>9</v>
      </c>
      <c r="I55" s="741"/>
      <c r="J55" s="196">
        <v>1</v>
      </c>
      <c r="K55" s="194">
        <v>7</v>
      </c>
      <c r="L55" s="243" t="s">
        <v>31</v>
      </c>
      <c r="M55" s="168">
        <v>73</v>
      </c>
      <c r="N55" s="35"/>
      <c r="O55" s="202" t="str">
        <f>IF(M56=D56+E56-SUM(F56:K56),"ok","chyba")</f>
        <v>ok</v>
      </c>
      <c r="P55" s="244" t="s">
        <v>446</v>
      </c>
      <c r="Q55" s="11"/>
    </row>
    <row r="56" spans="1:17" ht="81.75" customHeight="1">
      <c r="A56" s="11"/>
      <c r="B56" s="31" t="s">
        <v>445</v>
      </c>
      <c r="C56" s="8" t="s">
        <v>444</v>
      </c>
      <c r="D56" s="188">
        <v>26</v>
      </c>
      <c r="E56" s="189">
        <v>61</v>
      </c>
      <c r="F56" s="740">
        <v>42</v>
      </c>
      <c r="G56" s="741"/>
      <c r="H56" s="740">
        <v>7</v>
      </c>
      <c r="I56" s="741"/>
      <c r="J56" s="196">
        <v>2</v>
      </c>
      <c r="K56" s="194">
        <v>14</v>
      </c>
      <c r="L56" s="243" t="s">
        <v>31</v>
      </c>
      <c r="M56" s="168">
        <v>22</v>
      </c>
      <c r="N56" s="35"/>
      <c r="O56" s="95"/>
      <c r="P56" s="191"/>
      <c r="Q56" s="11"/>
    </row>
    <row r="57" spans="1:17" ht="21" customHeight="1">
      <c r="A57" s="11"/>
      <c r="B57" s="734"/>
      <c r="C57" s="734"/>
      <c r="D57" s="735"/>
      <c r="E57" s="735"/>
      <c r="F57" s="735"/>
      <c r="G57" s="735"/>
      <c r="H57" s="735"/>
      <c r="I57" s="735"/>
      <c r="J57" s="735"/>
      <c r="K57" s="735"/>
      <c r="L57" s="735"/>
      <c r="M57" s="735"/>
      <c r="N57" s="84"/>
      <c r="O57" s="84"/>
      <c r="P57" s="84"/>
      <c r="Q57" s="11"/>
    </row>
    <row r="58" spans="1:17" ht="39.75" customHeight="1" thickBot="1">
      <c r="A58" s="11"/>
      <c r="B58" s="99" t="s">
        <v>265</v>
      </c>
      <c r="C58" s="99"/>
      <c r="D58" s="35"/>
      <c r="E58" s="35"/>
      <c r="F58" s="35"/>
      <c r="G58" s="35"/>
      <c r="H58" s="46"/>
      <c r="I58" s="46"/>
      <c r="J58" s="46"/>
      <c r="K58" s="46"/>
      <c r="L58" s="46"/>
      <c r="M58" s="100"/>
      <c r="N58" s="98"/>
      <c r="O58" s="98"/>
      <c r="P58" s="98"/>
      <c r="Q58" s="11"/>
    </row>
    <row r="59" spans="1:17" ht="74.25" customHeight="1" thickBot="1">
      <c r="A59" s="11"/>
      <c r="B59" s="751"/>
      <c r="C59" s="752"/>
      <c r="D59" s="753"/>
      <c r="E59" s="753"/>
      <c r="F59" s="753"/>
      <c r="G59" s="753"/>
      <c r="H59" s="753"/>
      <c r="I59" s="753"/>
      <c r="J59" s="753"/>
      <c r="K59" s="753"/>
      <c r="L59" s="753"/>
      <c r="M59" s="754"/>
      <c r="N59" s="98"/>
      <c r="O59" s="98"/>
      <c r="P59" s="98"/>
      <c r="Q59" s="11"/>
    </row>
    <row r="60" spans="1:17" ht="9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password="EC05" sheet="1" objects="1" scenarios="1" selectLockedCells="1" selectUnlockedCells="1"/>
  <mergeCells count="104">
    <mergeCell ref="L40:M40"/>
    <mergeCell ref="I31:M31"/>
    <mergeCell ref="L38:M38"/>
    <mergeCell ref="L37:M37"/>
    <mergeCell ref="I38:K38"/>
    <mergeCell ref="L39:M39"/>
    <mergeCell ref="I40:K40"/>
    <mergeCell ref="I37:K37"/>
    <mergeCell ref="K23:L23"/>
    <mergeCell ref="K25:L25"/>
    <mergeCell ref="I34:K34"/>
    <mergeCell ref="I36:K36"/>
    <mergeCell ref="K24:L24"/>
    <mergeCell ref="I35:K35"/>
    <mergeCell ref="L32:M32"/>
    <mergeCell ref="L34:M34"/>
    <mergeCell ref="B59:M59"/>
    <mergeCell ref="F51:G51"/>
    <mergeCell ref="H51:I51"/>
    <mergeCell ref="H52:I52"/>
    <mergeCell ref="H56:I56"/>
    <mergeCell ref="F54:G54"/>
    <mergeCell ref="F56:G56"/>
    <mergeCell ref="H53:I53"/>
    <mergeCell ref="F53:G53"/>
    <mergeCell ref="H54:I54"/>
    <mergeCell ref="F3:F5"/>
    <mergeCell ref="F31:F33"/>
    <mergeCell ref="H3:M3"/>
    <mergeCell ref="G3:G5"/>
    <mergeCell ref="G31:H33"/>
    <mergeCell ref="K19:L19"/>
    <mergeCell ref="K20:L20"/>
    <mergeCell ref="K15:L15"/>
    <mergeCell ref="K16:L16"/>
    <mergeCell ref="K22:L22"/>
    <mergeCell ref="B57:M57"/>
    <mergeCell ref="F52:G52"/>
    <mergeCell ref="D49:D50"/>
    <mergeCell ref="H50:I50"/>
    <mergeCell ref="M49:M50"/>
    <mergeCell ref="F50:G50"/>
    <mergeCell ref="C49:C50"/>
    <mergeCell ref="F55:G55"/>
    <mergeCell ref="H55:I55"/>
    <mergeCell ref="E49:E50"/>
    <mergeCell ref="L49:L50"/>
    <mergeCell ref="I43:K43"/>
    <mergeCell ref="L35:M35"/>
    <mergeCell ref="L36:M36"/>
    <mergeCell ref="I42:K42"/>
    <mergeCell ref="F49:K49"/>
    <mergeCell ref="I41:K41"/>
    <mergeCell ref="I39:K39"/>
    <mergeCell ref="G43:H43"/>
    <mergeCell ref="G42:H42"/>
    <mergeCell ref="G34:H34"/>
    <mergeCell ref="G35:H35"/>
    <mergeCell ref="B34:D34"/>
    <mergeCell ref="B35:C41"/>
    <mergeCell ref="G40:H40"/>
    <mergeCell ref="G38:H38"/>
    <mergeCell ref="D37:E37"/>
    <mergeCell ref="D36:E36"/>
    <mergeCell ref="K17:L17"/>
    <mergeCell ref="K18:L18"/>
    <mergeCell ref="L43:M43"/>
    <mergeCell ref="G41:H41"/>
    <mergeCell ref="G36:H36"/>
    <mergeCell ref="G37:H37"/>
    <mergeCell ref="I32:K33"/>
    <mergeCell ref="K21:L21"/>
    <mergeCell ref="G39:H39"/>
    <mergeCell ref="L42:M42"/>
    <mergeCell ref="L41:M41"/>
    <mergeCell ref="B25:E25"/>
    <mergeCell ref="K5:L5"/>
    <mergeCell ref="K13:L13"/>
    <mergeCell ref="K14:L14"/>
    <mergeCell ref="K26:L26"/>
    <mergeCell ref="K12:L12"/>
    <mergeCell ref="B16:E16"/>
    <mergeCell ref="B17:E17"/>
    <mergeCell ref="D35:E35"/>
    <mergeCell ref="B43:E43"/>
    <mergeCell ref="D39:E39"/>
    <mergeCell ref="D40:E40"/>
    <mergeCell ref="D41:E41"/>
    <mergeCell ref="B42:E42"/>
    <mergeCell ref="B22:E22"/>
    <mergeCell ref="B24:E24"/>
    <mergeCell ref="B31:E33"/>
    <mergeCell ref="D38:E38"/>
    <mergeCell ref="B26:E26"/>
    <mergeCell ref="B23:E23"/>
    <mergeCell ref="B3:E5"/>
    <mergeCell ref="B12:E12"/>
    <mergeCell ref="B14:E14"/>
    <mergeCell ref="B15:E15"/>
    <mergeCell ref="B13:E13"/>
    <mergeCell ref="B18:E18"/>
    <mergeCell ref="B20:E20"/>
    <mergeCell ref="B19:E19"/>
    <mergeCell ref="B21:E21"/>
  </mergeCells>
  <conditionalFormatting sqref="O38 O40:O43 O52:O56">
    <cfRule type="cellIs" priority="1" dxfId="2" operator="equal" stopIfTrue="1">
      <formula>"chyba"</formula>
    </cfRule>
  </conditionalFormatting>
  <conditionalFormatting sqref="O5:O11 O13:O26">
    <cfRule type="cellIs" priority="2" dxfId="0" operator="equal" stopIfTrue="1">
      <formula>"chyba"</formula>
    </cfRule>
  </conditionalFormatting>
  <conditionalFormatting sqref="O35:O37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C52:C53 I52:I53 M55:M56 D52:F56 L52:M54 H52:H56 J52:K56">
      <formula1>0</formula1>
      <formula2>9999999</formula2>
    </dataValidation>
    <dataValidation allowBlank="1" showErrorMessage="1" errorTitle="Pozor!" error="Vkládejte pouze číselné hodnoty!" sqref="G38:G42 I35:I42 L35:L42"/>
    <dataValidation type="whole" allowBlank="1" showErrorMessage="1" errorTitle="Pozor!" error="Vkládejte pouze číselné hodnoty!" sqref="G7:M27">
      <formula1>0</formula1>
      <formula2>99999999</formula2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cp:lastPrinted>2012-05-30T12:18:01Z</cp:lastPrinted>
  <dcterms:created xsi:type="dcterms:W3CDTF">2002-09-23T07:59:31Z</dcterms:created>
  <dcterms:modified xsi:type="dcterms:W3CDTF">2014-07-30T13:12:18Z</dcterms:modified>
  <cp:category/>
  <cp:version/>
  <cp:contentType/>
  <cp:contentStatus/>
</cp:coreProperties>
</file>