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40" windowWidth="19320" windowHeight="11910" activeTab="1"/>
  </bookViews>
  <sheets>
    <sheet name="Bilance" sheetId="12" r:id="rId1"/>
    <sheet name="Sumář příjmů a výdajů" sheetId="47" r:id="rId2"/>
    <sheet name="Fondy" sheetId="2" r:id="rId3"/>
    <sheet name="Příjmy z pronájmu majetku PO" sheetId="17" r:id="rId4"/>
    <sheet name="Dluhová služba " sheetId="16" r:id="rId5"/>
    <sheet name="Běžné výdaje kapitol" sheetId="4" r:id="rId6"/>
    <sheet name="01" sheetId="61" r:id="rId7"/>
    <sheet name="02" sheetId="66" r:id="rId8"/>
    <sheet name="03" sheetId="71" r:id="rId9"/>
    <sheet name="04" sheetId="76" r:id="rId10"/>
    <sheet name="05" sheetId="77" r:id="rId11"/>
    <sheet name="06" sheetId="68" r:id="rId12"/>
    <sheet name="07" sheetId="60" r:id="rId13"/>
    <sheet name="08" sheetId="72" r:id="rId14"/>
    <sheet name="09" sheetId="70" r:id="rId15"/>
    <sheet name="10" sheetId="65" r:id="rId16"/>
    <sheet name="11" sheetId="63" r:id="rId17"/>
    <sheet name="13" sheetId="73" r:id="rId18"/>
    <sheet name="14" sheetId="74" r:id="rId19"/>
    <sheet name="16" sheetId="59" r:id="rId20"/>
    <sheet name="17" sheetId="62" r:id="rId21"/>
    <sheet name="23" sheetId="67" r:id="rId22"/>
    <sheet name="12 - Investiční výdaje" sheetId="79" r:id="rId23"/>
  </sheets>
  <definedNames>
    <definedName name="_xlnm.Print_Area" localSheetId="16">'11'!$A$1:$F$13</definedName>
    <definedName name="_xlnm.Print_Area" localSheetId="4">'Dluhová služba '!$A$1:$E$25</definedName>
    <definedName name="_xlnm.Print_Area" localSheetId="3">'Příjmy z pronájmu majetku PO'!$A$1:$E$24</definedName>
    <definedName name="_xlnm.Print_Area" localSheetId="1">'Sumář příjmů a výdajů'!$A$1:$F$56</definedName>
  </definedNames>
  <calcPr calcId="145621"/>
</workbook>
</file>

<file path=xl/calcChain.xml><?xml version="1.0" encoding="utf-8"?>
<calcChain xmlns="http://schemas.openxmlformats.org/spreadsheetml/2006/main">
  <c r="E28" i="68" l="1"/>
  <c r="D28" i="68"/>
  <c r="C28" i="68"/>
  <c r="E45" i="77"/>
  <c r="D45" i="77"/>
  <c r="C45" i="77"/>
  <c r="F18" i="72" l="1"/>
  <c r="C11" i="67" l="1"/>
  <c r="C30" i="62"/>
  <c r="D30" i="62"/>
  <c r="C10" i="59"/>
  <c r="C10" i="74"/>
  <c r="C24" i="73"/>
  <c r="C11" i="63" l="1"/>
  <c r="C23" i="65"/>
  <c r="C9" i="70"/>
  <c r="C29" i="72"/>
  <c r="E29" i="72"/>
  <c r="D29" i="72"/>
  <c r="E19" i="60" l="1"/>
  <c r="D19" i="60"/>
  <c r="C19" i="60"/>
  <c r="C18" i="76" l="1"/>
  <c r="E18" i="76"/>
  <c r="D18" i="76"/>
  <c r="C14" i="71"/>
  <c r="E11" i="66"/>
  <c r="D11" i="66"/>
  <c r="C11" i="66"/>
  <c r="C19" i="61"/>
  <c r="B13" i="16" l="1"/>
  <c r="B22" i="16"/>
  <c r="B25" i="4"/>
  <c r="B28" i="4" s="1"/>
  <c r="C19" i="2"/>
  <c r="B8" i="12"/>
  <c r="B9" i="12"/>
  <c r="B10" i="12"/>
  <c r="B11" i="12"/>
  <c r="B17" i="12"/>
  <c r="B16" i="12"/>
  <c r="B15" i="12"/>
  <c r="B18" i="12" s="1"/>
  <c r="B13" i="17"/>
  <c r="B49" i="47"/>
  <c r="B54" i="47" s="1"/>
  <c r="B20" i="47"/>
  <c r="B25" i="47" s="1"/>
  <c r="B13" i="12" l="1"/>
  <c r="B56" i="47"/>
  <c r="B12" i="12"/>
  <c r="D45" i="79"/>
  <c r="D38" i="79"/>
  <c r="D47" i="79" s="1"/>
  <c r="B14" i="12" l="1"/>
  <c r="B19" i="12" s="1"/>
  <c r="E8" i="4" l="1"/>
  <c r="E10" i="74"/>
  <c r="E19" i="61" l="1"/>
  <c r="D19" i="61"/>
  <c r="F8" i="77" l="1"/>
  <c r="F10" i="77"/>
  <c r="F11" i="77"/>
  <c r="F12" i="77"/>
  <c r="F13" i="77"/>
  <c r="F14" i="77"/>
  <c r="F15" i="77"/>
  <c r="F16" i="77"/>
  <c r="F17" i="77"/>
  <c r="F18" i="77"/>
  <c r="F19" i="77"/>
  <c r="F20" i="77"/>
  <c r="F21" i="77"/>
  <c r="F22" i="77"/>
  <c r="F24" i="77"/>
  <c r="F25" i="77"/>
  <c r="F26" i="77"/>
  <c r="F27" i="77"/>
  <c r="F28" i="77"/>
  <c r="F29" i="77"/>
  <c r="F30" i="77"/>
  <c r="F31" i="77"/>
  <c r="F32" i="77"/>
  <c r="F33" i="77"/>
  <c r="F34" i="77"/>
  <c r="F35" i="77"/>
  <c r="F36" i="77"/>
  <c r="F37" i="77"/>
  <c r="F38" i="77"/>
  <c r="F39" i="77"/>
  <c r="F41" i="77"/>
  <c r="F42" i="77"/>
  <c r="F43" i="77"/>
  <c r="F44" i="77"/>
  <c r="F45" i="77"/>
  <c r="E11" i="63" l="1"/>
  <c r="F10" i="63"/>
  <c r="D11" i="63"/>
  <c r="F9" i="63"/>
  <c r="F8" i="63"/>
  <c r="F9" i="73" l="1"/>
  <c r="F8" i="76" l="1"/>
  <c r="F9" i="76"/>
  <c r="F10" i="76"/>
  <c r="F12" i="76"/>
  <c r="F14" i="76"/>
  <c r="F15" i="76"/>
  <c r="F10" i="61"/>
  <c r="F18" i="76" l="1"/>
  <c r="E30" i="62"/>
  <c r="E13" i="47" l="1"/>
  <c r="C49" i="47"/>
  <c r="C54" i="47" s="1"/>
  <c r="D49" i="47"/>
  <c r="D20" i="47" l="1"/>
  <c r="C20" i="47"/>
  <c r="D16" i="12" l="1"/>
  <c r="D15" i="12"/>
  <c r="D11" i="12"/>
  <c r="D10" i="12"/>
  <c r="D9" i="12"/>
  <c r="D8" i="12"/>
  <c r="E24" i="4" l="1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D25" i="4"/>
  <c r="D28" i="4" s="1"/>
  <c r="F8" i="74" l="1"/>
  <c r="F9" i="74"/>
  <c r="D10" i="74"/>
  <c r="F10" i="74" s="1"/>
  <c r="F8" i="73"/>
  <c r="D24" i="73"/>
  <c r="E24" i="73"/>
  <c r="F8" i="72"/>
  <c r="F9" i="72"/>
  <c r="F10" i="72"/>
  <c r="F11" i="72"/>
  <c r="F12" i="72"/>
  <c r="F13" i="72"/>
  <c r="F14" i="72"/>
  <c r="F17" i="72"/>
  <c r="F21" i="72"/>
  <c r="F22" i="72"/>
  <c r="F23" i="72"/>
  <c r="F8" i="71"/>
  <c r="F9" i="71"/>
  <c r="F10" i="71"/>
  <c r="F11" i="71"/>
  <c r="F12" i="71"/>
  <c r="F13" i="71"/>
  <c r="D14" i="71"/>
  <c r="F8" i="70"/>
  <c r="D9" i="70"/>
  <c r="E9" i="70"/>
  <c r="F8" i="68"/>
  <c r="F9" i="68"/>
  <c r="F10" i="68"/>
  <c r="F11" i="68"/>
  <c r="F12" i="68"/>
  <c r="F14" i="68"/>
  <c r="F15" i="68"/>
  <c r="F16" i="68"/>
  <c r="F17" i="68"/>
  <c r="F18" i="68"/>
  <c r="F20" i="68"/>
  <c r="F22" i="68"/>
  <c r="F25" i="68"/>
  <c r="F8" i="67"/>
  <c r="F9" i="67"/>
  <c r="F10" i="67"/>
  <c r="D11" i="67"/>
  <c r="E11" i="67"/>
  <c r="F8" i="66"/>
  <c r="F11" i="66"/>
  <c r="F8" i="65"/>
  <c r="F9" i="65"/>
  <c r="F10" i="65"/>
  <c r="F11" i="65"/>
  <c r="F12" i="65"/>
  <c r="F13" i="65"/>
  <c r="F14" i="65"/>
  <c r="F15" i="65"/>
  <c r="F16" i="65"/>
  <c r="F17" i="65"/>
  <c r="F18" i="65"/>
  <c r="F19" i="65"/>
  <c r="F20" i="65"/>
  <c r="F21" i="65"/>
  <c r="F22" i="65"/>
  <c r="D23" i="65"/>
  <c r="E23" i="65"/>
  <c r="F9" i="70" l="1"/>
  <c r="F11" i="67"/>
  <c r="F24" i="73"/>
  <c r="E14" i="71"/>
  <c r="F28" i="68"/>
  <c r="F29" i="72"/>
  <c r="F23" i="65"/>
  <c r="F11" i="63"/>
  <c r="F14" i="71" l="1"/>
  <c r="F8" i="62"/>
  <c r="F9" i="62"/>
  <c r="F10" i="62"/>
  <c r="F12" i="62"/>
  <c r="F13" i="62"/>
  <c r="F14" i="62"/>
  <c r="F15" i="62"/>
  <c r="F16" i="62"/>
  <c r="F17" i="62"/>
  <c r="F18" i="62"/>
  <c r="F19" i="62"/>
  <c r="F20" i="62"/>
  <c r="F21" i="62"/>
  <c r="F22" i="62"/>
  <c r="F23" i="62"/>
  <c r="F25" i="62"/>
  <c r="F8" i="61"/>
  <c r="F9" i="61"/>
  <c r="F11" i="61"/>
  <c r="F13" i="61"/>
  <c r="F14" i="61"/>
  <c r="F15" i="61"/>
  <c r="F17" i="61"/>
  <c r="F18" i="61"/>
  <c r="F19" i="61"/>
  <c r="F8" i="60"/>
  <c r="F9" i="60"/>
  <c r="F10" i="60"/>
  <c r="F11" i="60"/>
  <c r="F12" i="60"/>
  <c r="F13" i="60"/>
  <c r="F14" i="60"/>
  <c r="F15" i="60"/>
  <c r="F19" i="60" l="1"/>
  <c r="F30" i="62"/>
  <c r="E10" i="59"/>
  <c r="D10" i="59"/>
  <c r="F9" i="59"/>
  <c r="F8" i="59"/>
  <c r="F10" i="59" l="1"/>
  <c r="D22" i="16"/>
  <c r="D13" i="16"/>
  <c r="E21" i="16"/>
  <c r="E20" i="16"/>
  <c r="E12" i="16"/>
  <c r="E11" i="16"/>
  <c r="E10" i="16"/>
  <c r="D13" i="17"/>
  <c r="E12" i="17"/>
  <c r="E11" i="17"/>
  <c r="E10" i="17"/>
  <c r="E9" i="17"/>
  <c r="E8" i="17"/>
  <c r="F18" i="2"/>
  <c r="F17" i="2"/>
  <c r="F16" i="2"/>
  <c r="F14" i="2"/>
  <c r="F13" i="2"/>
  <c r="F12" i="2"/>
  <c r="F11" i="2"/>
  <c r="F10" i="2"/>
  <c r="F9" i="2"/>
  <c r="F8" i="2"/>
  <c r="E52" i="47"/>
  <c r="E46" i="47"/>
  <c r="E45" i="47"/>
  <c r="E44" i="47"/>
  <c r="E42" i="47"/>
  <c r="E41" i="47"/>
  <c r="E40" i="47"/>
  <c r="E38" i="47"/>
  <c r="E37" i="47"/>
  <c r="E36" i="47"/>
  <c r="E35" i="47"/>
  <c r="E34" i="47"/>
  <c r="E33" i="47"/>
  <c r="E32" i="47"/>
  <c r="E30" i="47"/>
  <c r="E29" i="47"/>
  <c r="E28" i="47"/>
  <c r="E24" i="47"/>
  <c r="E23" i="47"/>
  <c r="E17" i="47"/>
  <c r="E16" i="47"/>
  <c r="E15" i="47"/>
  <c r="E12" i="47"/>
  <c r="E11" i="47"/>
  <c r="E10" i="47"/>
  <c r="E9" i="47"/>
  <c r="D18" i="12"/>
  <c r="D12" i="12"/>
  <c r="D13" i="12" l="1"/>
  <c r="D14" i="12" s="1"/>
  <c r="D19" i="12" s="1"/>
  <c r="D25" i="47"/>
  <c r="D54" i="47"/>
  <c r="D56" i="47" l="1"/>
  <c r="C25" i="4"/>
  <c r="E25" i="4" l="1"/>
  <c r="C28" i="4"/>
  <c r="E28" i="4" s="1"/>
  <c r="E20" i="47"/>
  <c r="E49" i="47" l="1"/>
  <c r="C8" i="12" l="1"/>
  <c r="E8" i="12" s="1"/>
  <c r="C16" i="12" l="1"/>
  <c r="E16" i="12" s="1"/>
  <c r="C15" i="12"/>
  <c r="C11" i="12"/>
  <c r="E11" i="12" s="1"/>
  <c r="C10" i="12"/>
  <c r="E10" i="12" s="1"/>
  <c r="C9" i="12"/>
  <c r="E9" i="12" s="1"/>
  <c r="E15" i="12" l="1"/>
  <c r="C18" i="12"/>
  <c r="E54" i="47" l="1"/>
  <c r="C13" i="12"/>
  <c r="E13" i="12" s="1"/>
  <c r="C25" i="47"/>
  <c r="E25" i="47" s="1"/>
  <c r="C56" i="47" l="1"/>
  <c r="C22" i="16"/>
  <c r="E22" i="16" s="1"/>
  <c r="C13" i="16"/>
  <c r="E13" i="16" s="1"/>
  <c r="C13" i="17"/>
  <c r="E13" i="17" s="1"/>
  <c r="D19" i="2"/>
  <c r="F19" i="2" s="1"/>
  <c r="E18" i="12" l="1"/>
  <c r="C12" i="12"/>
  <c r="E12" i="12" s="1"/>
  <c r="C14" i="12" l="1"/>
  <c r="C19" i="12" l="1"/>
  <c r="E14" i="12"/>
</calcChain>
</file>

<file path=xl/sharedStrings.xml><?xml version="1.0" encoding="utf-8"?>
<sst xmlns="http://schemas.openxmlformats.org/spreadsheetml/2006/main" count="682" uniqueCount="344">
  <si>
    <t>v tis. Kč</t>
  </si>
  <si>
    <t>Ukazatel</t>
  </si>
  <si>
    <t>Příjmy</t>
  </si>
  <si>
    <t>Podíly na daních (třída 1)</t>
  </si>
  <si>
    <t>Příjmy z úroků na bankovních účtech (třída 2)</t>
  </si>
  <si>
    <t>Příjmy z pronájmu majetku příspěvkových organizací (třída 2)</t>
  </si>
  <si>
    <t>Vratky z předfinancování projektů EU (třída 2)</t>
  </si>
  <si>
    <t>Příjmy z prodeje majetku (třída 3)</t>
  </si>
  <si>
    <t>Finanční dotační vztah státního rozpočtu k rozpočtu kraje na výkon přenesené působnosti (třída 4)</t>
  </si>
  <si>
    <t>Dotace ze státního rozpočtu - školství (třída 4)</t>
  </si>
  <si>
    <t>Příjmy celkem</t>
  </si>
  <si>
    <t>Financování ve zdrojích</t>
  </si>
  <si>
    <t>Zdroje celkem</t>
  </si>
  <si>
    <t>V ý d a j e</t>
  </si>
  <si>
    <t>Běžné výdaje kapitol</t>
  </si>
  <si>
    <t>Výdaje celkem</t>
  </si>
  <si>
    <t>Financování ve výdajích</t>
  </si>
  <si>
    <t>Splátky přijatého úvěru kraje (jistina)</t>
  </si>
  <si>
    <t>Výdaje celkem (včetně splátky úvěru)</t>
  </si>
  <si>
    <t>Celková bilance hospodaření</t>
  </si>
  <si>
    <t xml:space="preserve">Kapitola </t>
  </si>
  <si>
    <t>Název fondu</t>
  </si>
  <si>
    <t>01</t>
  </si>
  <si>
    <t>Středočeský Fond podpory dobrovolných hasičů a složek IZS</t>
  </si>
  <si>
    <t>Středočeský Fond hejtmana a zmírnění následků živelných katastrof</t>
  </si>
  <si>
    <t>05</t>
  </si>
  <si>
    <t>Středočeský Fond vzdělávání, sportu, volného času a primární prevence</t>
  </si>
  <si>
    <t>06</t>
  </si>
  <si>
    <t xml:space="preserve">Středočeský Fond kultury a obnovy památek </t>
  </si>
  <si>
    <t>08</t>
  </si>
  <si>
    <t>Středočeský Fond rozvoje obcí a měst</t>
  </si>
  <si>
    <t>Středočeský Fond cestovního ruchu</t>
  </si>
  <si>
    <t>Středočeský Fond podpory malého a středního  podnikání</t>
  </si>
  <si>
    <t>10</t>
  </si>
  <si>
    <t xml:space="preserve">Středočeský Fond životního prostředí a zemědělství </t>
  </si>
  <si>
    <t>17</t>
  </si>
  <si>
    <t>Středočeský humanitární fond</t>
  </si>
  <si>
    <t>Kapitola</t>
  </si>
  <si>
    <t xml:space="preserve">01 - Činnost zastupitelstva </t>
  </si>
  <si>
    <t>02 - Činnost krajského úřadu</t>
  </si>
  <si>
    <t>03 - Informatika</t>
  </si>
  <si>
    <t>04 - Doprava</t>
  </si>
  <si>
    <t>05 - Školství, mládeže a sportu</t>
  </si>
  <si>
    <t>06 - Kultura a památková péče</t>
  </si>
  <si>
    <t>07 - Zdravotnictví</t>
  </si>
  <si>
    <t>08 - Regionální rozvoj</t>
  </si>
  <si>
    <t>09 - Evropská integrace</t>
  </si>
  <si>
    <t>10 - Životní prostředí a zemědělství</t>
  </si>
  <si>
    <t>11 - Správa majetku</t>
  </si>
  <si>
    <t>13 - Krajský investor</t>
  </si>
  <si>
    <t>17 - Sociální věci</t>
  </si>
  <si>
    <t>23 - Ostatní</t>
  </si>
  <si>
    <t>Středočeský povodňový fond</t>
  </si>
  <si>
    <t>Paragraf</t>
  </si>
  <si>
    <t>Celkem</t>
  </si>
  <si>
    <t xml:space="preserve">Přehled běžných výdajů jednotlivých kapitol </t>
  </si>
  <si>
    <t xml:space="preserve">Sumář příjmů a výdajů </t>
  </si>
  <si>
    <t>Financování celkem</t>
  </si>
  <si>
    <t>Saldo (příjmy - výdaje)</t>
  </si>
  <si>
    <t xml:space="preserve">Výdaje celkem </t>
  </si>
  <si>
    <t>Třída 4 - Přijaté dotace</t>
  </si>
  <si>
    <t>Třída 3 - Kapitálové příjmy</t>
  </si>
  <si>
    <t>Třída 2 - Nedaňové příjmy</t>
  </si>
  <si>
    <t>Třída 1 - Daňové příjmy</t>
  </si>
  <si>
    <t xml:space="preserve">Celková bilance hospodaření </t>
  </si>
  <si>
    <t xml:space="preserve">Splátky úroků z přijatého úvěru kraje </t>
  </si>
  <si>
    <t>Název organizace</t>
  </si>
  <si>
    <t>Dluhová služba za úvěr kraje z roku 2007</t>
  </si>
  <si>
    <t xml:space="preserve">Dluhová služba za úvěr nemocnic celkem </t>
  </si>
  <si>
    <t>Oblastní nemocnice Kladno</t>
  </si>
  <si>
    <t>Oblastní nemocnice Kolín</t>
  </si>
  <si>
    <t>Oblastní nemocnice Příbram</t>
  </si>
  <si>
    <t>Dluhová služba za úvěr nemocnic z roku 2008</t>
  </si>
  <si>
    <t xml:space="preserve">Dluhová služba za úvěr </t>
  </si>
  <si>
    <t>Příjmy z pronájmu majetku PO celkem</t>
  </si>
  <si>
    <t>Příjmy z pronájmu majetku příspěvkových organizací - ÚZ 40</t>
  </si>
  <si>
    <t>Středočeské Fondy - grantové a dotační výdaje kapitol</t>
  </si>
  <si>
    <t>Havarijní fond pro ochranu jakosti vod SK (kapitola 10)</t>
  </si>
  <si>
    <t>Investiční dotace v rámci Společného programu na podporu výměny kotlů (kapitola 10)</t>
  </si>
  <si>
    <t>Výdaje na havárie (kapitola 23 - Ostatní)</t>
  </si>
  <si>
    <t>Kapitálové (investiční)  výdaje  (kapitola 12)</t>
  </si>
  <si>
    <t>Odložené financování v oblasti dopravy - PO KSÚS (kapitola 04)</t>
  </si>
  <si>
    <t>Odložené financování Letecké muzeum v Mladé Boleslavi (kapitola 23 - Ostatní)</t>
  </si>
  <si>
    <t>Splátky úroků z přijatého úvěru kraje (kapitola 23 - Ostatní)</t>
  </si>
  <si>
    <t>Dluhová služba za úvěr nemocnic (kapitola 07)</t>
  </si>
  <si>
    <t>Dotace ze státního rozpočtu - školství (kapitola 05)</t>
  </si>
  <si>
    <t>Splátky přijatého úvěru kraje - jistina</t>
  </si>
  <si>
    <t>14 - Řízení lidských zdrojů</t>
  </si>
  <si>
    <t>Předfinancování a kofinancování projektů EU a ostatní související výdaje s projekty EU (kapitola 23 - Ostatní)</t>
  </si>
  <si>
    <t>Plošná finanční korekce Úřadu regionální rady regionu soudržnosti Střední Čechy (kapitola 23 - Ostatní)</t>
  </si>
  <si>
    <t>Odložené financování v oblasti zdravotnictví (kapitola 12)</t>
  </si>
  <si>
    <t>Rezerva - nepředvídatelné události a finanční záruky (kapitola 23 - Ostatní)</t>
  </si>
  <si>
    <t>16 - Správní agendy</t>
  </si>
  <si>
    <t>Správní poplatky (třída 1)</t>
  </si>
  <si>
    <t>Dluhová služba za úvěr kraje celkem</t>
  </si>
  <si>
    <t>Středočeské Fondy celkem</t>
  </si>
  <si>
    <t>Vázané prostředky z minulého roku</t>
  </si>
  <si>
    <t>Zůstatek prostředků z minulého roku z poplatků za odběr podzemních vod - účelové prostředky Havarijního fondu pro ochranu jakosti vod SK</t>
  </si>
  <si>
    <t>Výdaje z vázaných prostředků z minulého roku - běžné výdaje, Středočeské Fondy, kapitálové výdaje, projekty EU (kapitola 23 - Ostatní)</t>
  </si>
  <si>
    <t>Běžné výdaje kapitol celkem</t>
  </si>
  <si>
    <t>Rozpočet Středočeského kraje na rok 2017</t>
  </si>
  <si>
    <t>Schválený rozpočet 2016</t>
  </si>
  <si>
    <t>Rozpočet 2017</t>
  </si>
  <si>
    <t>% 2017/2016 schv. rozp.</t>
  </si>
  <si>
    <t>Rozpočet Středočeského kraje na rok 2017 -  běžné výdaje kapitol</t>
  </si>
  <si>
    <t>Oblast rozpočtu</t>
  </si>
  <si>
    <t>Běžné výdaje</t>
  </si>
  <si>
    <t>Volby do zastupitelstev územních samosprávných celků</t>
  </si>
  <si>
    <t>Činnost regionální správy</t>
  </si>
  <si>
    <t>Ostatní činnosti ve zdravotnictví - vratky správních poplatků za přeregistrace</t>
  </si>
  <si>
    <t>Ostatní nemocnice - rezerva</t>
  </si>
  <si>
    <t>Ostatní činnosti ve zdravotnictví - dary - regualční poplatky</t>
  </si>
  <si>
    <t>Ostatní činnosti ve zdravotnictví - odbor</t>
  </si>
  <si>
    <t>Zdravotnická záchranná služba</t>
  </si>
  <si>
    <t>Ostatní ústavní péče - dětská centra</t>
  </si>
  <si>
    <t>Ostatní nemocnice - ztrátové činnosti a nové pavilony a. s.</t>
  </si>
  <si>
    <t>Lékařská služba první pomoci</t>
  </si>
  <si>
    <t>Ostatní činnosti jinde nezařazené</t>
  </si>
  <si>
    <t>Mezinárodní spolupráce</t>
  </si>
  <si>
    <t>Zastupitelstva krajů</t>
  </si>
  <si>
    <t>Požární ochrana - dobrovolná část</t>
  </si>
  <si>
    <t>Záležitosti krizového řízení jinde nezařazené</t>
  </si>
  <si>
    <t>Ochrana obyvatelstva</t>
  </si>
  <si>
    <t>Kapitola 01 - Činnost zastupitelstva</t>
  </si>
  <si>
    <t>Ostatní záležitosti sociálních věcí a politiky zaměstnanosti</t>
  </si>
  <si>
    <t>Ostatní služby a činnosti v oblasti sociální prevence</t>
  </si>
  <si>
    <t>Terénní programy</t>
  </si>
  <si>
    <t>Sociálně terapeutické dílny</t>
  </si>
  <si>
    <t>Služby následné péče, terapeutické komunity a kontaktní centra</t>
  </si>
  <si>
    <t>Azylové domy, nízkoprahová denní centra a noclehárny</t>
  </si>
  <si>
    <t>Ostatní správa v sociálním zabezpečení a politice zaměstnanosti</t>
  </si>
  <si>
    <t>Ostatní služby a činnosti v oblasti sociální péče</t>
  </si>
  <si>
    <t>Domovy pro osoby se zdravotním postižením a domovy se zvláštním režimem</t>
  </si>
  <si>
    <t>Denní stacionáře a centra denních služeb</t>
  </si>
  <si>
    <t>Týdenní stacionáře</t>
  </si>
  <si>
    <t>Chráněné bydlení</t>
  </si>
  <si>
    <t>Osobní asistence, pečovatelská služba a podpora samostatného bydlení</t>
  </si>
  <si>
    <t>Domovy pro seniory</t>
  </si>
  <si>
    <t>Ostatní sociální péče a pomoc ostatním skupinám obyvatelstva</t>
  </si>
  <si>
    <t>Sociální péče a pomoc přistěhovalcům a vybraným etnikům</t>
  </si>
  <si>
    <t>Ostatní sociální péče a pomoc rodině a manželství</t>
  </si>
  <si>
    <t>Odborné sociální poradenství</t>
  </si>
  <si>
    <t>Ostatní zájmová činnost a rekreace</t>
  </si>
  <si>
    <t>Pořízení, zachování a obnova hodnot místního kulturního, národního a historického povědomí</t>
  </si>
  <si>
    <t>Činnost muzeí a galerií</t>
  </si>
  <si>
    <t>Střední odborné školy</t>
  </si>
  <si>
    <t>Gymnázia</t>
  </si>
  <si>
    <t>Bezpečnost silničního provozu</t>
  </si>
  <si>
    <t>Ostatní záležitosti pozemních komunikací</t>
  </si>
  <si>
    <t>Silnice</t>
  </si>
  <si>
    <t>Cestovní ruch</t>
  </si>
  <si>
    <t>Ostatní ekologické záležitosti</t>
  </si>
  <si>
    <t>Ekologická výchova a osvěta</t>
  </si>
  <si>
    <t>Ostatní správa v ochraně životního prostředí</t>
  </si>
  <si>
    <t>Chráněné části přírody</t>
  </si>
  <si>
    <t>Ochrana druhů a stanovišť</t>
  </si>
  <si>
    <t>Ostatní nakládání s odpady</t>
  </si>
  <si>
    <t>Prevence vzniku odpadů</t>
  </si>
  <si>
    <t>Monitoring ochrany ovzduší</t>
  </si>
  <si>
    <t>Záležitosti vodních toků a vodohospodářských děl jinde nazařazené</t>
  </si>
  <si>
    <t>Pitná voda</t>
  </si>
  <si>
    <t>Rybářství</t>
  </si>
  <si>
    <t>Ostatní správa v zemědělství</t>
  </si>
  <si>
    <t>Ostatní záležitosti lesního hospodářství</t>
  </si>
  <si>
    <t>Pěstební činnost</t>
  </si>
  <si>
    <t>Ostatní zemědělská a potravinářská činnost a rozvoj</t>
  </si>
  <si>
    <t>Kapitola 10 - Životní prostředí a zemědělství</t>
  </si>
  <si>
    <t>Ostatní finanční operace</t>
  </si>
  <si>
    <t>Obecné příjmy a výdaje z finančních operací</t>
  </si>
  <si>
    <t>Metodická a koncepční činnost odboru, zahraniční spolupráce v oblasti kultury</t>
  </si>
  <si>
    <t>Pořádání výstav, vernisáží a dalších kulturních akcí</t>
  </si>
  <si>
    <t>Rozvojové projekty příspěvkových organizací - činnosti muzeí a galerií</t>
  </si>
  <si>
    <t>Rozvojové projekty příspěvkových organizací - činnosti knihovnické</t>
  </si>
  <si>
    <t>Knihovna Jana Drdy Příbram</t>
  </si>
  <si>
    <t>Knihovna města Mladá Boleslav</t>
  </si>
  <si>
    <t>Městská knihovna Kutná Hora</t>
  </si>
  <si>
    <t>Městská knihovna Benešov</t>
  </si>
  <si>
    <t xml:space="preserve">Středočeská vědecká knihovna v Kladně </t>
  </si>
  <si>
    <t>z toho:</t>
  </si>
  <si>
    <t>Regionální funkce knihoven SK</t>
  </si>
  <si>
    <t>Archeologické výzkumy a vynálezy</t>
  </si>
  <si>
    <t>Příspěvky příspěvkovým organizacím - činnost památkových ústavů, hradů a zámků</t>
  </si>
  <si>
    <t>Příspěvky příspěvkovým organizacím - činnost muzeí a galerií</t>
  </si>
  <si>
    <t>Příspěvky příspěvkovým organizacím -  činnosti knihovnické</t>
  </si>
  <si>
    <t>Implementace akčního plánu</t>
  </si>
  <si>
    <t>Prevence patologických jevů</t>
  </si>
  <si>
    <t>Podpora zahraničních aktivit škol</t>
  </si>
  <si>
    <t>Olympiáda dětí a mládeže</t>
  </si>
  <si>
    <t xml:space="preserve">Školicí střediska </t>
  </si>
  <si>
    <t xml:space="preserve">Sportovní centra </t>
  </si>
  <si>
    <t>Sportovní soutěže</t>
  </si>
  <si>
    <t>Podpora učňovského školství - stipendia</t>
  </si>
  <si>
    <t>Mzdové prostředky hrazené z rozpočtu kraje</t>
  </si>
  <si>
    <t>Velké opravy a havárie</t>
  </si>
  <si>
    <t>Provoz škol - nájemné</t>
  </si>
  <si>
    <t>Provoz škol zřizovaných Středočeským krajem</t>
  </si>
  <si>
    <t>Kapitola 05 - Školství, mládeže a sportu</t>
  </si>
  <si>
    <t>Kapitola 09 - Evropská integrace</t>
  </si>
  <si>
    <t>Outsourcing tiskového prostředí</t>
  </si>
  <si>
    <t>Komunikační nástroje pro řízení PO</t>
  </si>
  <si>
    <t>Činnost regionální správy - provozní náklady na projekt v rámci Výzvy č. 19 IOP</t>
  </si>
  <si>
    <t>Nákup notebooků pro nové zastupitelstvo</t>
  </si>
  <si>
    <t xml:space="preserve">Podklady pro zpracování aktualizace ZÚR - územní studie </t>
  </si>
  <si>
    <t xml:space="preserve">Portály IT </t>
  </si>
  <si>
    <t>Činnost regionálních rad</t>
  </si>
  <si>
    <t>Územně analytické podklady SK</t>
  </si>
  <si>
    <t>Vesnice roku</t>
  </si>
  <si>
    <t>Klub českých turistů</t>
  </si>
  <si>
    <t>Destinační managementy</t>
  </si>
  <si>
    <t>Místní akční skupiny</t>
  </si>
  <si>
    <t>Strategické dokumenty</t>
  </si>
  <si>
    <t>Příprava a udržitelnost projektů regionálního rozvoje</t>
  </si>
  <si>
    <t xml:space="preserve">Podpora cestovního ruchu, regionálních / lokálních akcí </t>
  </si>
  <si>
    <t>Převody vlastním fondům v rozpočtech územní úrovně</t>
  </si>
  <si>
    <t>Kapitola  14 - Řízení lidských zdrojů</t>
  </si>
  <si>
    <t>-</t>
  </si>
  <si>
    <t>Ostatní činnosti související se službami pro obyvatelstvo</t>
  </si>
  <si>
    <t>Kapitola 02 - Činnost krajského úřadu</t>
  </si>
  <si>
    <t>Kapitola 23 - Ostatní</t>
  </si>
  <si>
    <t>Kapitola 17 - Sociální věci</t>
  </si>
  <si>
    <r>
      <t xml:space="preserve">Kapitola </t>
    </r>
    <r>
      <rPr>
        <b/>
        <sz val="14"/>
        <color indexed="8"/>
        <rFont val="Arial"/>
        <family val="2"/>
        <charset val="238"/>
      </rPr>
      <t>11 - Správa majetku</t>
    </r>
  </si>
  <si>
    <t>Kapitola 03 - Informatika</t>
  </si>
  <si>
    <t>Kapitola 06 - Kultura a památková péče</t>
  </si>
  <si>
    <t>Kapitola 07 - Zdravotnictví</t>
  </si>
  <si>
    <t>Kapitola 08 - Regionální rozvoj</t>
  </si>
  <si>
    <t>Kapitola 13 - Krajský investor</t>
  </si>
  <si>
    <t>Kapitola 16 - Správní agendy</t>
  </si>
  <si>
    <t>Výdaje na reprodukci majetku příspěvkových organizací - financované z vybraných příjmů z pronájmu (kapitola 23 - Ostatní)</t>
  </si>
  <si>
    <t>Ostatní záležitosti v dopravě</t>
  </si>
  <si>
    <t>Provoz veřejné železniční dopravy</t>
  </si>
  <si>
    <t>Provoz veřejné silniční dopravy</t>
  </si>
  <si>
    <t>Kapitola 04 - Doprava</t>
  </si>
  <si>
    <t>Dotace ze státního rozpočtu - ostatní oblasti rozpočtu (třída 4)</t>
  </si>
  <si>
    <t>Příjmy z převodu z účtů a z fondů (třída 4)</t>
  </si>
  <si>
    <t>Ostatní nedaňové příjmy (třída 2)</t>
  </si>
  <si>
    <t xml:space="preserve">Dotace ze státního rozpočtu - ostatní oblasti rozpočtu </t>
  </si>
  <si>
    <t>Finanční vypořádání minulých let se státním rozpočtem (kapitola 21)</t>
  </si>
  <si>
    <t>Středočeský Fond cestovního ruchu a podpory podnikání 2011 a 2012</t>
  </si>
  <si>
    <t>20 - Sociální fond</t>
  </si>
  <si>
    <t>Sociální rehabilitace</t>
  </si>
  <si>
    <t>Strategy4improvement</t>
  </si>
  <si>
    <t>Výjezdní zasedání REG</t>
  </si>
  <si>
    <t>Kulturní léto v GASK p.o.</t>
  </si>
  <si>
    <t>Kontrola technické způsobilosti vozidel</t>
  </si>
  <si>
    <t>Ostatní záležitosti vnitrozemské plavby - dotace přívozy</t>
  </si>
  <si>
    <t>Činnost orgánů krizového řízení na územní úrovni a dalších územních správních úřadů v oblasti krizového řízení</t>
  </si>
  <si>
    <t>Ostatní správa v oblasti krizového řízení</t>
  </si>
  <si>
    <t>Podpora podnikání, investiční příležitosti, brownfields</t>
  </si>
  <si>
    <t>Projektová kancelář</t>
  </si>
  <si>
    <t>Bytové hospodářství</t>
  </si>
  <si>
    <t>Nebytové hospodářství</t>
  </si>
  <si>
    <t>Koncepční podpora divadel (Městské divadlo Mladá Boleslav, Divadlo A. Dvořáka v Příbrami, Městské divadlo Kladno, Loutkové divadlo Lampion)</t>
  </si>
  <si>
    <t>Neuznatelné výdaje projektů OPVK – odvody a penále – nedostatky zjištěné u projektů realizovaných v rámci OPVK</t>
  </si>
  <si>
    <t>Ostatní činnosti jinde nezařazené - Sociální fond</t>
  </si>
  <si>
    <t>Činnost regionální správy - provozní náklady projektu Rozvoj eGovernmentu</t>
  </si>
  <si>
    <t>Havárie a opravy</t>
  </si>
  <si>
    <t>Ostatní činnosti ve zdravotnictví - nehrazené činnosti ze zdravotního pojištění</t>
  </si>
  <si>
    <t>Aktualizace zásad územního rozvoje (ZÚR) SK</t>
  </si>
  <si>
    <t xml:space="preserve">Dotace na výstavbu automatických parkovacích systémů pro kola </t>
  </si>
  <si>
    <t>Příloha č. 1</t>
  </si>
  <si>
    <t>Využití volného času dětí a mládeže</t>
  </si>
  <si>
    <t>Ostatní záležitosti vzdělávání</t>
  </si>
  <si>
    <t>Ostatní správa ve vzdělávání jinde nezařazená</t>
  </si>
  <si>
    <t>Základní umělecké školy</t>
  </si>
  <si>
    <t>Zařízení výchovného poradenství</t>
  </si>
  <si>
    <t>Střediska praktického vyučování a školního hospodářství</t>
  </si>
  <si>
    <t>Střední školy poskytující střední vzdělání s výučním listem</t>
  </si>
  <si>
    <t>Základní školy pro žáky se speciálními vzdělávacími potřebami</t>
  </si>
  <si>
    <t>Mateřské školy pro děti se speciálními vzdělávacími potřebami</t>
  </si>
  <si>
    <t>Dětské domovy</t>
  </si>
  <si>
    <t>Zapojení zůstatku hospodaření z minulých let *)</t>
  </si>
  <si>
    <t>Opravné položky</t>
  </si>
  <si>
    <t xml:space="preserve">*) změna stavu finančních prostředků na účtech představuje ve schváleném a upraveném rozpočtu zapojení prostředků (zůstatku) z minulých let. Ve skutečnosti představuje financování změnu stavu na bankovních účtech. Příjmy - výdaje = přebytek(+) / schodek(-) = financování -/+. Tzn. rozpočet přebytkový tj. kladný rozdíl mezi příjmy a výdaji, financování je rovno minus (stav ke konci vykazovaného období je vyšší než stav k 1.1.), rozpočet schodkový, tj záporný rozdíl příjmů a výdajů, financování je plusové (stav vykazovaného období je nižší než stav k 1.1.). </t>
  </si>
  <si>
    <t xml:space="preserve">Středočeská agentura rozvoje turismu </t>
  </si>
  <si>
    <t>Kapitálové (investiční) výdaje celkem</t>
  </si>
  <si>
    <t>ON Příbram, a.s. - Zdravotnická technologie pro Gynekologicko-porodnické oddělení</t>
  </si>
  <si>
    <t>07</t>
  </si>
  <si>
    <t>ON Příbram, a.s. - Rekonstrukce porodních sálů a částí křídla D4 monobloku pro porodní oddělení</t>
  </si>
  <si>
    <t>ON Mladá Boleslav, a.s., nem SČK - Rekonstrukce a dostavba pavilonu č. 4 a 6 ON Mladá Boleslav, a.s., nem. SČK</t>
  </si>
  <si>
    <t>Nemocnice Rudolfa a Stefanie, a.s., nem. SČK - Přestěhování dětského oddělení</t>
  </si>
  <si>
    <t>Odložené financování na rok 2017</t>
  </si>
  <si>
    <t>Rezerva kapitálových (investičních) prostředků SK</t>
  </si>
  <si>
    <t>12</t>
  </si>
  <si>
    <t>Cyklostezka Nymburk - Lysá nad Labem - Čelákovice</t>
  </si>
  <si>
    <t>Cyklostezka Zdiby - Klecany</t>
  </si>
  <si>
    <t>Revitalizace Vrchu Knihov</t>
  </si>
  <si>
    <t xml:space="preserve">Příprava prostoru pro zahájení stavební činnosti Ralsko </t>
  </si>
  <si>
    <t>Výstavba cyklostezky Cerhenice</t>
  </si>
  <si>
    <t>Cyklostezka Psáry – Libeř – Libeň</t>
  </si>
  <si>
    <t>Labská cyklostezka, úseky Kostelec nad Labem - Mělník a Čelákovice - Lázně Toušeň</t>
  </si>
  <si>
    <t xml:space="preserve">Kladenská - úsek Praha -Hostivice - Unhošť  - Kyšice DUR, DSP, DZS  </t>
  </si>
  <si>
    <t>Jizerská, vybrané úseky - DUR, DSP, DZS</t>
  </si>
  <si>
    <t>Labská Pňov - Kolín - EIA, DUR, DSP, DZS</t>
  </si>
  <si>
    <t xml:space="preserve">Labská Poděbrady - Pňov - EIA, DUR, DSP, DZS </t>
  </si>
  <si>
    <t>2219</t>
  </si>
  <si>
    <t>Rekonstrukce dětského centra Chocerady</t>
  </si>
  <si>
    <t>Nemocnice Rudolfa a Stefanie, a.s., nem. SČK - Obnova části lůžkového fondu Nemocnice Benešov</t>
  </si>
  <si>
    <t>ON Ml. Boleslav, a.s., nem. SČK - Generel ON Mladá Boleslav, a.s., nemocnice Středočeského kraje - pavilon 7 (interna), pavilon 37 (parkoviště)</t>
  </si>
  <si>
    <t>3522</t>
  </si>
  <si>
    <t>Památník národního útlaku a odboje Panenské Břežany</t>
  </si>
  <si>
    <t>Gymnázium Říčany - Výstavba nové sportovní haly v Říčanech</t>
  </si>
  <si>
    <t>Gymnázium Jana Palacha Mělník - Výstavba tělocvičny</t>
  </si>
  <si>
    <t>3121</t>
  </si>
  <si>
    <t>Bezpečný Středočeský kraj</t>
  </si>
  <si>
    <t>04</t>
  </si>
  <si>
    <t>II/242 Roztoky, přeložka</t>
  </si>
  <si>
    <t>Příprava a zabezpečení staveb silnic II. a III. třídy</t>
  </si>
  <si>
    <t>2212</t>
  </si>
  <si>
    <t>Výkup pozemků (včetně pod stávající sítí)</t>
  </si>
  <si>
    <t>02</t>
  </si>
  <si>
    <t>6172</t>
  </si>
  <si>
    <t>Pořízení elektronické úřední desky před budovou KÚ</t>
  </si>
  <si>
    <t>Rozšíření stávající telefonní ústředny</t>
  </si>
  <si>
    <t>Pořízení nových  kopírovacích strojů</t>
  </si>
  <si>
    <t>Výměna oken v budově KÚ</t>
  </si>
  <si>
    <t>Pořízení nových vozidel (třída nižší střední)</t>
  </si>
  <si>
    <t>Materiální a technické vybavení pracoviště krizového řízení, zajištění komunikačních prostředků a informační podpory pro krizové řízení v kraji</t>
  </si>
  <si>
    <t>Replika Svatováclavské koruny</t>
  </si>
  <si>
    <t>3900</t>
  </si>
  <si>
    <t>Nákup 3ks automobilů</t>
  </si>
  <si>
    <t>Investiční výdaje</t>
  </si>
  <si>
    <t>Název akce</t>
  </si>
  <si>
    <t>Věcně příslušná kapitola</t>
  </si>
  <si>
    <t>Kapitola 12 - Investiční výdaje</t>
  </si>
  <si>
    <t>Rozpočet Středočeského kraje na rok 2017 -  investiční výdaje</t>
  </si>
  <si>
    <t>Středočeské Fondy v rámci jednotlivých kapitol</t>
  </si>
  <si>
    <t>Konsolidace Sociálního fondu ( = převody z kapitoly 01 a 14)</t>
  </si>
  <si>
    <t>Celkem běžné výdaje kapitol po konsolidaci</t>
  </si>
  <si>
    <t>Pojištění majetku, vozidel a odpovědnosti k refundaci (kapitola 23 - Ostatní)</t>
  </si>
  <si>
    <t>Skutečnost 2015</t>
  </si>
  <si>
    <t>Ostatní záležitosti bezpečnosti, veřejného pořádku</t>
  </si>
  <si>
    <t>Ostatní záležitosti požární ochrany a integrovaného záchranného systému</t>
  </si>
  <si>
    <t>Ostatní činnosti ve zdravotnictví - projekty</t>
  </si>
  <si>
    <t>Ostatní činnosti ve zdravotnictví - studie</t>
  </si>
  <si>
    <t xml:space="preserve">Dotace spolku Otec vlasti Karel IV. </t>
  </si>
  <si>
    <t>Letecké muzeum Metoděje Vlacha v Mladé Boleslavi - neuznatelné náklady</t>
  </si>
  <si>
    <t>Pakt zaměstnanosti SK</t>
  </si>
  <si>
    <t>Ostatní záležitosti sociálních věcí a politiky zaměstnanosti - neuznatelné náklady IOP Podpora transformace sociálních služeb a OP LZZ Základní síť II.</t>
  </si>
  <si>
    <t>Středočeské inovační centrum - divize Regionální inovační centrum</t>
  </si>
  <si>
    <t>Středočeské inovační centrum - divize Regionální dotační kancelář</t>
  </si>
  <si>
    <t>Středočeské inovační centrum - inovační vouchery</t>
  </si>
  <si>
    <t>Terciární prevence</t>
  </si>
  <si>
    <t xml:space="preserve">Finanční prostředky na Středočeské fondy budou v roce 2017 rozpočtovány ve schváleném rozpočtu v jedné částce na kapitole 23 - Ostatní, rozdělení finančních prostředků mezi jednotlivé fondy a kapitoly bude schváleno orgány kraje v průběhu roku v souladu s novými dotačními řízeními. </t>
  </si>
  <si>
    <t>Krytí ztrát nemocnic SK do roku 2016 včetně (kapitola 23 - Ostatní)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</si>
</sst>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&quot;Kč&quot;#,##0.00"/>
  </numFmts>
  <fonts count="4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sz val="7"/>
      <name val="Arial"/>
      <family val="2"/>
      <charset val="238"/>
    </font>
    <font>
      <sz val="12"/>
      <name val="Arial"/>
      <family val="2"/>
      <charset val="238"/>
    </font>
    <font>
      <sz val="20"/>
      <name val="Arial"/>
      <family val="2"/>
      <charset val="238"/>
    </font>
    <font>
      <sz val="14"/>
      <name val="Arial"/>
      <family val="2"/>
      <charset val="238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rgb="FFC00000"/>
      <name val="Arial"/>
      <family val="2"/>
      <charset val="238"/>
    </font>
    <font>
      <sz val="7"/>
      <color indexed="14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7"/>
      <name val="Arial CE"/>
      <charset val="238"/>
    </font>
    <font>
      <b/>
      <sz val="14"/>
      <color indexed="8"/>
      <name val="Arial"/>
      <family val="2"/>
      <charset val="238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7"/>
      <name val="Arial"/>
      <family val="2"/>
      <charset val="204"/>
    </font>
    <font>
      <sz val="7"/>
      <name val="Arial CE"/>
      <family val="2"/>
    </font>
    <font>
      <b/>
      <sz val="7"/>
      <name val="Arial CE"/>
      <family val="2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9"/>
      <name val="Times New Roman"/>
      <family val="1"/>
      <charset val="238"/>
    </font>
    <font>
      <sz val="10"/>
      <color rgb="FFFF0000"/>
      <name val="Arial"/>
      <family val="2"/>
      <charset val="204"/>
    </font>
    <font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21" fillId="0" borderId="0"/>
    <xf numFmtId="0" fontId="5" fillId="0" borderId="0"/>
    <xf numFmtId="0" fontId="5" fillId="0" borderId="0"/>
    <xf numFmtId="0" fontId="30" fillId="0" borderId="0"/>
    <xf numFmtId="0" fontId="30" fillId="0" borderId="0"/>
    <xf numFmtId="0" fontId="30" fillId="0" borderId="0"/>
    <xf numFmtId="0" fontId="5" fillId="0" borderId="0"/>
    <xf numFmtId="0" fontId="2" fillId="0" borderId="0"/>
    <xf numFmtId="0" fontId="1" fillId="0" borderId="0"/>
  </cellStyleXfs>
  <cellXfs count="642">
    <xf numFmtId="0" fontId="0" fillId="0" borderId="0" xfId="0"/>
    <xf numFmtId="3" fontId="6" fillId="0" borderId="0" xfId="0" applyNumberFormat="1" applyFont="1"/>
    <xf numFmtId="164" fontId="0" fillId="0" borderId="0" xfId="0" applyNumberFormat="1"/>
    <xf numFmtId="3" fontId="0" fillId="0" borderId="0" xfId="0" applyNumberFormat="1"/>
    <xf numFmtId="0" fontId="5" fillId="0" borderId="0" xfId="1"/>
    <xf numFmtId="0" fontId="8" fillId="0" borderId="0" xfId="1" applyFont="1" applyAlignment="1">
      <alignment wrapText="1"/>
    </xf>
    <xf numFmtId="164" fontId="10" fillId="0" borderId="0" xfId="0" applyNumberFormat="1" applyFont="1" applyAlignment="1">
      <alignment horizontal="right"/>
    </xf>
    <xf numFmtId="0" fontId="9" fillId="0" borderId="0" xfId="0" applyFont="1"/>
    <xf numFmtId="0" fontId="11" fillId="3" borderId="1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3" borderId="2" xfId="0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0" fillId="3" borderId="2" xfId="0" applyFont="1" applyFill="1" applyBorder="1" applyAlignment="1">
      <alignment vertical="center" wrapText="1"/>
    </xf>
    <xf numFmtId="0" fontId="11" fillId="0" borderId="0" xfId="0" applyFont="1"/>
    <xf numFmtId="0" fontId="11" fillId="4" borderId="1" xfId="0" applyFont="1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6" fillId="0" borderId="0" xfId="0" applyFont="1"/>
    <xf numFmtId="3" fontId="11" fillId="0" borderId="0" xfId="0" applyNumberFormat="1" applyFont="1" applyBorder="1"/>
    <xf numFmtId="0" fontId="11" fillId="0" borderId="0" xfId="0" applyFont="1" applyBorder="1"/>
    <xf numFmtId="0" fontId="0" fillId="0" borderId="0" xfId="0" applyFill="1" applyBorder="1"/>
    <xf numFmtId="0" fontId="11" fillId="0" borderId="5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0" fillId="0" borderId="0" xfId="0" applyBorder="1" applyAlignment="1">
      <alignment wrapText="1"/>
    </xf>
    <xf numFmtId="3" fontId="0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wrapText="1"/>
    </xf>
    <xf numFmtId="3" fontId="9" fillId="0" borderId="0" xfId="0" applyNumberFormat="1" applyFont="1" applyBorder="1" applyAlignment="1">
      <alignment horizontal="right"/>
    </xf>
    <xf numFmtId="3" fontId="0" fillId="0" borderId="0" xfId="0" applyNumberFormat="1" applyBorder="1"/>
    <xf numFmtId="0" fontId="0" fillId="0" borderId="0" xfId="0" applyFont="1" applyBorder="1" applyAlignment="1">
      <alignment wrapText="1"/>
    </xf>
    <xf numFmtId="3" fontId="11" fillId="0" borderId="0" xfId="0" applyNumberFormat="1" applyFont="1" applyBorder="1" applyAlignment="1">
      <alignment horizontal="right"/>
    </xf>
    <xf numFmtId="0" fontId="0" fillId="0" borderId="0" xfId="0" applyBorder="1"/>
    <xf numFmtId="0" fontId="8" fillId="0" borderId="0" xfId="0" applyFont="1" applyBorder="1" applyAlignment="1">
      <alignment wrapText="1"/>
    </xf>
    <xf numFmtId="3" fontId="9" fillId="0" borderId="0" xfId="0" applyNumberFormat="1" applyFont="1" applyBorder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165" fontId="0" fillId="0" borderId="0" xfId="0" applyNumberFormat="1"/>
    <xf numFmtId="0" fontId="8" fillId="0" borderId="0" xfId="0" applyFont="1"/>
    <xf numFmtId="3" fontId="10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3" fontId="6" fillId="2" borderId="6" xfId="1" applyNumberFormat="1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/>
    </xf>
    <xf numFmtId="0" fontId="0" fillId="0" borderId="0" xfId="0" applyFont="1"/>
    <xf numFmtId="0" fontId="0" fillId="0" borderId="2" xfId="0" applyFont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5" fillId="0" borderId="0" xfId="3"/>
    <xf numFmtId="0" fontId="8" fillId="0" borderId="0" xfId="3" applyFont="1"/>
    <xf numFmtId="0" fontId="14" fillId="0" borderId="0" xfId="3" applyFont="1"/>
    <xf numFmtId="0" fontId="15" fillId="0" borderId="0" xfId="3" applyFont="1" applyBorder="1"/>
    <xf numFmtId="0" fontId="15" fillId="0" borderId="0" xfId="3" applyFont="1"/>
    <xf numFmtId="0" fontId="5" fillId="0" borderId="1" xfId="3" applyFont="1" applyBorder="1" applyAlignment="1">
      <alignment horizontal="center"/>
    </xf>
    <xf numFmtId="0" fontId="5" fillId="0" borderId="0" xfId="3" applyFont="1" applyAlignment="1">
      <alignment horizontal="left"/>
    </xf>
    <xf numFmtId="0" fontId="5" fillId="0" borderId="0" xfId="3" applyFont="1" applyAlignment="1"/>
    <xf numFmtId="0" fontId="5" fillId="0" borderId="2" xfId="3" applyFont="1" applyBorder="1" applyAlignment="1">
      <alignment horizontal="center"/>
    </xf>
    <xf numFmtId="0" fontId="11" fillId="0" borderId="5" xfId="3" applyFont="1" applyBorder="1"/>
    <xf numFmtId="0" fontId="11" fillId="0" borderId="0" xfId="3" applyFont="1" applyAlignment="1">
      <alignment horizontal="left" wrapText="1"/>
    </xf>
    <xf numFmtId="0" fontId="11" fillId="0" borderId="0" xfId="3" applyFont="1"/>
    <xf numFmtId="0" fontId="7" fillId="0" borderId="0" xfId="1" applyFont="1"/>
    <xf numFmtId="0" fontId="16" fillId="0" borderId="0" xfId="1" applyFont="1"/>
    <xf numFmtId="3" fontId="5" fillId="0" borderId="0" xfId="1" applyNumberFormat="1"/>
    <xf numFmtId="164" fontId="5" fillId="0" borderId="0" xfId="1" applyNumberFormat="1"/>
    <xf numFmtId="49" fontId="5" fillId="0" borderId="0" xfId="2" applyNumberFormat="1" applyAlignment="1">
      <alignment horizontal="center"/>
    </xf>
    <xf numFmtId="0" fontId="5" fillId="0" borderId="0" xfId="2"/>
    <xf numFmtId="0" fontId="7" fillId="0" borderId="0" xfId="1" applyFont="1" applyAlignment="1">
      <alignment horizontal="left"/>
    </xf>
    <xf numFmtId="0" fontId="18" fillId="0" borderId="0" xfId="1" applyFont="1"/>
    <xf numFmtId="0" fontId="11" fillId="0" borderId="0" xfId="1" applyFont="1"/>
    <xf numFmtId="0" fontId="11" fillId="0" borderId="5" xfId="1" applyFont="1" applyBorder="1" applyAlignment="1">
      <alignment wrapText="1"/>
    </xf>
    <xf numFmtId="0" fontId="11" fillId="0" borderId="3" xfId="1" applyFont="1" applyBorder="1" applyAlignment="1">
      <alignment wrapText="1"/>
    </xf>
    <xf numFmtId="0" fontId="5" fillId="0" borderId="2" xfId="1" applyFont="1" applyBorder="1" applyAlignment="1">
      <alignment wrapText="1"/>
    </xf>
    <xf numFmtId="0" fontId="11" fillId="0" borderId="2" xfId="1" applyFont="1" applyBorder="1" applyAlignment="1">
      <alignment wrapText="1"/>
    </xf>
    <xf numFmtId="0" fontId="11" fillId="0" borderId="2" xfId="1" applyFont="1" applyBorder="1"/>
    <xf numFmtId="0" fontId="5" fillId="0" borderId="2" xfId="1" applyFont="1" applyBorder="1"/>
    <xf numFmtId="0" fontId="5" fillId="0" borderId="13" xfId="1" applyFont="1" applyBorder="1"/>
    <xf numFmtId="0" fontId="11" fillId="2" borderId="5" xfId="1" applyFont="1" applyFill="1" applyBorder="1" applyAlignment="1">
      <alignment horizontal="center"/>
    </xf>
    <xf numFmtId="164" fontId="10" fillId="0" borderId="0" xfId="1" applyNumberFormat="1" applyFont="1" applyAlignment="1">
      <alignment horizontal="right"/>
    </xf>
    <xf numFmtId="0" fontId="17" fillId="0" borderId="0" xfId="1" applyFont="1"/>
    <xf numFmtId="0" fontId="8" fillId="0" borderId="0" xfId="1" applyFont="1" applyAlignment="1"/>
    <xf numFmtId="0" fontId="8" fillId="0" borderId="0" xfId="1" applyFont="1"/>
    <xf numFmtId="0" fontId="11" fillId="0" borderId="5" xfId="0" applyFont="1" applyBorder="1"/>
    <xf numFmtId="3" fontId="0" fillId="0" borderId="0" xfId="0" applyNumberFormat="1" applyFont="1" applyBorder="1"/>
    <xf numFmtId="0" fontId="6" fillId="0" borderId="0" xfId="0" applyFont="1" applyBorder="1"/>
    <xf numFmtId="0" fontId="0" fillId="0" borderId="0" xfId="0" applyFont="1" applyBorder="1"/>
    <xf numFmtId="3" fontId="6" fillId="0" borderId="0" xfId="0" applyNumberFormat="1" applyFont="1" applyBorder="1"/>
    <xf numFmtId="0" fontId="9" fillId="0" borderId="0" xfId="0" applyFont="1" applyBorder="1"/>
    <xf numFmtId="3" fontId="9" fillId="0" borderId="0" xfId="0" applyNumberFormat="1" applyFont="1" applyBorder="1" applyAlignment="1">
      <alignment horizontal="center"/>
    </xf>
    <xf numFmtId="3" fontId="11" fillId="0" borderId="0" xfId="0" applyNumberFormat="1" applyFont="1" applyBorder="1" applyAlignment="1">
      <alignment horizontal="center"/>
    </xf>
    <xf numFmtId="3" fontId="0" fillId="0" borderId="0" xfId="0" applyNumberFormat="1" applyBorder="1" applyAlignment="1">
      <alignment horizontal="right"/>
    </xf>
    <xf numFmtId="0" fontId="8" fillId="0" borderId="0" xfId="0" applyFont="1" applyBorder="1"/>
    <xf numFmtId="0" fontId="0" fillId="0" borderId="3" xfId="0" applyFill="1" applyBorder="1"/>
    <xf numFmtId="3" fontId="6" fillId="0" borderId="0" xfId="0" applyNumberFormat="1" applyFont="1" applyBorder="1" applyAlignment="1">
      <alignment horizontal="right"/>
    </xf>
    <xf numFmtId="3" fontId="0" fillId="0" borderId="0" xfId="0" applyNumberFormat="1" applyFont="1" applyFill="1" applyBorder="1" applyAlignment="1">
      <alignment horizontal="left"/>
    </xf>
    <xf numFmtId="0" fontId="0" fillId="0" borderId="3" xfId="0" applyBorder="1"/>
    <xf numFmtId="0" fontId="0" fillId="0" borderId="2" xfId="0" applyBorder="1"/>
    <xf numFmtId="0" fontId="0" fillId="0" borderId="13" xfId="0" applyFill="1" applyBorder="1"/>
    <xf numFmtId="0" fontId="8" fillId="0" borderId="0" xfId="0" applyFont="1" applyAlignment="1">
      <alignment vertical="center"/>
    </xf>
    <xf numFmtId="0" fontId="0" fillId="0" borderId="0" xfId="0" applyFont="1" applyFill="1" applyBorder="1"/>
    <xf numFmtId="0" fontId="0" fillId="0" borderId="3" xfId="0" applyFont="1" applyBorder="1"/>
    <xf numFmtId="0" fontId="0" fillId="0" borderId="2" xfId="0" applyFont="1" applyBorder="1"/>
    <xf numFmtId="165" fontId="0" fillId="0" borderId="22" xfId="0" applyNumberFormat="1" applyBorder="1"/>
    <xf numFmtId="164" fontId="6" fillId="2" borderId="24" xfId="1" applyNumberFormat="1" applyFont="1" applyFill="1" applyBorder="1" applyAlignment="1">
      <alignment horizontal="center" wrapText="1"/>
    </xf>
    <xf numFmtId="164" fontId="0" fillId="0" borderId="25" xfId="0" applyNumberFormat="1" applyFont="1" applyBorder="1"/>
    <xf numFmtId="164" fontId="0" fillId="0" borderId="22" xfId="0" applyNumberFormat="1" applyFont="1" applyBorder="1"/>
    <xf numFmtId="164" fontId="0" fillId="0" borderId="26" xfId="0" applyNumberFormat="1" applyFont="1" applyBorder="1"/>
    <xf numFmtId="164" fontId="11" fillId="0" borderId="24" xfId="0" applyNumberFormat="1" applyFont="1" applyBorder="1"/>
    <xf numFmtId="164" fontId="0" fillId="0" borderId="26" xfId="0" applyNumberFormat="1" applyBorder="1"/>
    <xf numFmtId="164" fontId="9" fillId="3" borderId="21" xfId="0" applyNumberFormat="1" applyFont="1" applyFill="1" applyBorder="1"/>
    <xf numFmtId="164" fontId="0" fillId="3" borderId="22" xfId="0" applyNumberFormat="1" applyFont="1" applyFill="1" applyBorder="1"/>
    <xf numFmtId="164" fontId="0" fillId="3" borderId="22" xfId="0" applyNumberFormat="1" applyFont="1" applyFill="1" applyBorder="1" applyAlignment="1">
      <alignment vertical="center"/>
    </xf>
    <xf numFmtId="164" fontId="9" fillId="4" borderId="21" xfId="0" applyNumberFormat="1" applyFont="1" applyFill="1" applyBorder="1"/>
    <xf numFmtId="164" fontId="0" fillId="4" borderId="22" xfId="0" applyNumberFormat="1" applyFill="1" applyBorder="1"/>
    <xf numFmtId="164" fontId="0" fillId="4" borderId="21" xfId="0" applyNumberFormat="1" applyFill="1" applyBorder="1"/>
    <xf numFmtId="164" fontId="11" fillId="0" borderId="24" xfId="0" applyNumberFormat="1" applyFont="1" applyBorder="1" applyAlignment="1">
      <alignment horizontal="right"/>
    </xf>
    <xf numFmtId="49" fontId="0" fillId="0" borderId="0" xfId="0" applyNumberFormat="1" applyFont="1" applyAlignment="1">
      <alignment horizontal="right"/>
    </xf>
    <xf numFmtId="0" fontId="0" fillId="0" borderId="8" xfId="2" applyFont="1" applyBorder="1" applyAlignment="1">
      <alignment wrapText="1"/>
    </xf>
    <xf numFmtId="49" fontId="5" fillId="0" borderId="2" xfId="2" applyNumberFormat="1" applyBorder="1" applyAlignment="1">
      <alignment horizontal="center"/>
    </xf>
    <xf numFmtId="49" fontId="0" fillId="0" borderId="2" xfId="2" applyNumberFormat="1" applyFont="1" applyBorder="1" applyAlignment="1">
      <alignment horizontal="center"/>
    </xf>
    <xf numFmtId="0" fontId="11" fillId="0" borderId="0" xfId="3" applyFont="1" applyBorder="1"/>
    <xf numFmtId="4" fontId="11" fillId="0" borderId="0" xfId="3" applyNumberFormat="1" applyFont="1" applyBorder="1" applyAlignment="1">
      <alignment horizontal="right"/>
    </xf>
    <xf numFmtId="0" fontId="5" fillId="0" borderId="4" xfId="3" applyFont="1" applyBorder="1" applyAlignment="1">
      <alignment horizontal="center"/>
    </xf>
    <xf numFmtId="166" fontId="0" fillId="0" borderId="13" xfId="0" applyNumberForma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/>
    <xf numFmtId="3" fontId="6" fillId="0" borderId="11" xfId="0" applyNumberFormat="1" applyFont="1" applyFill="1" applyBorder="1"/>
    <xf numFmtId="3" fontId="11" fillId="0" borderId="10" xfId="0" applyNumberFormat="1" applyFont="1" applyFill="1" applyBorder="1"/>
    <xf numFmtId="4" fontId="5" fillId="0" borderId="0" xfId="1" applyNumberFormat="1"/>
    <xf numFmtId="164" fontId="5" fillId="0" borderId="25" xfId="1" applyNumberFormat="1" applyBorder="1"/>
    <xf numFmtId="164" fontId="5" fillId="0" borderId="22" xfId="1" applyNumberFormat="1" applyBorder="1"/>
    <xf numFmtId="164" fontId="11" fillId="0" borderId="22" xfId="1" applyNumberFormat="1" applyFont="1" applyBorder="1"/>
    <xf numFmtId="164" fontId="11" fillId="0" borderId="26" xfId="1" applyNumberFormat="1" applyFont="1" applyBorder="1"/>
    <xf numFmtId="164" fontId="11" fillId="0" borderId="24" xfId="1" applyNumberFormat="1" applyFont="1" applyBorder="1" applyAlignment="1">
      <alignment horizontal="right"/>
    </xf>
    <xf numFmtId="4" fontId="6" fillId="0" borderId="0" xfId="1" applyNumberFormat="1" applyFont="1"/>
    <xf numFmtId="4" fontId="6" fillId="0" borderId="0" xfId="0" applyNumberFormat="1" applyFont="1"/>
    <xf numFmtId="4" fontId="9" fillId="0" borderId="0" xfId="0" applyNumberFormat="1" applyFont="1" applyAlignment="1">
      <alignment horizontal="right"/>
    </xf>
    <xf numFmtId="0" fontId="11" fillId="0" borderId="33" xfId="0" applyFont="1" applyBorder="1"/>
    <xf numFmtId="49" fontId="5" fillId="0" borderId="13" xfId="2" applyNumberFormat="1" applyBorder="1" applyAlignment="1">
      <alignment horizontal="center"/>
    </xf>
    <xf numFmtId="49" fontId="6" fillId="2" borderId="5" xfId="2" applyNumberFormat="1" applyFont="1" applyFill="1" applyBorder="1" applyAlignment="1">
      <alignment horizontal="center" wrapText="1"/>
    </xf>
    <xf numFmtId="4" fontId="6" fillId="0" borderId="0" xfId="0" applyNumberFormat="1" applyFont="1" applyFill="1"/>
    <xf numFmtId="4" fontId="6" fillId="2" borderId="10" xfId="1" applyNumberFormat="1" applyFont="1" applyFill="1" applyBorder="1" applyAlignment="1">
      <alignment horizontal="center" wrapText="1"/>
    </xf>
    <xf numFmtId="4" fontId="6" fillId="0" borderId="17" xfId="1" applyNumberFormat="1" applyFont="1" applyFill="1" applyBorder="1"/>
    <xf numFmtId="4" fontId="6" fillId="0" borderId="12" xfId="1" applyNumberFormat="1" applyFont="1" applyFill="1" applyBorder="1"/>
    <xf numFmtId="4" fontId="11" fillId="0" borderId="12" xfId="1" applyNumberFormat="1" applyFont="1" applyFill="1" applyBorder="1"/>
    <xf numFmtId="4" fontId="11" fillId="0" borderId="11" xfId="1" applyNumberFormat="1" applyFont="1" applyFill="1" applyBorder="1"/>
    <xf numFmtId="4" fontId="11" fillId="0" borderId="10" xfId="1" applyNumberFormat="1" applyFont="1" applyFill="1" applyBorder="1"/>
    <xf numFmtId="0" fontId="0" fillId="0" borderId="2" xfId="1" applyFont="1" applyBorder="1" applyAlignment="1">
      <alignment wrapText="1"/>
    </xf>
    <xf numFmtId="0" fontId="11" fillId="0" borderId="0" xfId="5" applyFont="1" applyBorder="1"/>
    <xf numFmtId="0" fontId="12" fillId="3" borderId="10" xfId="5" applyFont="1" applyFill="1" applyBorder="1" applyAlignment="1">
      <alignment horizontal="center"/>
    </xf>
    <xf numFmtId="4" fontId="6" fillId="0" borderId="0" xfId="3" applyNumberFormat="1" applyFont="1"/>
    <xf numFmtId="0" fontId="5" fillId="0" borderId="8" xfId="2" applyBorder="1" applyAlignment="1">
      <alignment wrapText="1"/>
    </xf>
    <xf numFmtId="0" fontId="5" fillId="0" borderId="9" xfId="2" applyBorder="1" applyAlignment="1">
      <alignment wrapText="1"/>
    </xf>
    <xf numFmtId="0" fontId="11" fillId="2" borderId="6" xfId="2" applyFont="1" applyFill="1" applyBorder="1" applyAlignment="1">
      <alignment horizontal="center"/>
    </xf>
    <xf numFmtId="3" fontId="6" fillId="2" borderId="10" xfId="1" applyNumberFormat="1" applyFont="1" applyFill="1" applyBorder="1" applyAlignment="1">
      <alignment horizontal="center" wrapText="1"/>
    </xf>
    <xf numFmtId="3" fontId="6" fillId="0" borderId="17" xfId="0" applyNumberFormat="1" applyFont="1" applyFill="1" applyBorder="1" applyAlignment="1">
      <alignment horizontal="right"/>
    </xf>
    <xf numFmtId="3" fontId="6" fillId="0" borderId="12" xfId="0" applyNumberFormat="1" applyFont="1" applyFill="1" applyBorder="1" applyAlignment="1">
      <alignment horizontal="right"/>
    </xf>
    <xf numFmtId="3" fontId="6" fillId="0" borderId="11" xfId="0" applyNumberFormat="1" applyFont="1" applyFill="1" applyBorder="1" applyAlignment="1">
      <alignment horizontal="right"/>
    </xf>
    <xf numFmtId="3" fontId="11" fillId="0" borderId="10" xfId="0" applyNumberFormat="1" applyFont="1" applyFill="1" applyBorder="1" applyAlignment="1">
      <alignment horizontal="right"/>
    </xf>
    <xf numFmtId="3" fontId="11" fillId="0" borderId="10" xfId="0" applyNumberFormat="1" applyFont="1" applyBorder="1"/>
    <xf numFmtId="3" fontId="6" fillId="0" borderId="12" xfId="2" applyNumberFormat="1" applyFont="1" applyFill="1" applyBorder="1"/>
    <xf numFmtId="3" fontId="6" fillId="0" borderId="17" xfId="2" applyNumberFormat="1" applyFont="1" applyFill="1" applyBorder="1"/>
    <xf numFmtId="3" fontId="6" fillId="0" borderId="11" xfId="2" applyNumberFormat="1" applyFont="1" applyFill="1" applyBorder="1"/>
    <xf numFmtId="4" fontId="9" fillId="3" borderId="14" xfId="0" applyNumberFormat="1" applyFont="1" applyFill="1" applyBorder="1"/>
    <xf numFmtId="4" fontId="6" fillId="3" borderId="12" xfId="0" applyNumberFormat="1" applyFont="1" applyFill="1" applyBorder="1"/>
    <xf numFmtId="4" fontId="6" fillId="3" borderId="12" xfId="0" applyNumberFormat="1" applyFont="1" applyFill="1" applyBorder="1" applyAlignment="1">
      <alignment vertical="center"/>
    </xf>
    <xf numFmtId="4" fontId="9" fillId="4" borderId="14" xfId="0" applyNumberFormat="1" applyFont="1" applyFill="1" applyBorder="1"/>
    <xf numFmtId="4" fontId="6" fillId="4" borderId="12" xfId="0" applyNumberFormat="1" applyFont="1" applyFill="1" applyBorder="1"/>
    <xf numFmtId="4" fontId="6" fillId="4" borderId="14" xfId="0" applyNumberFormat="1" applyFont="1" applyFill="1" applyBorder="1"/>
    <xf numFmtId="4" fontId="11" fillId="0" borderId="10" xfId="0" applyNumberFormat="1" applyFont="1" applyFill="1" applyBorder="1"/>
    <xf numFmtId="164" fontId="0" fillId="0" borderId="25" xfId="0" applyNumberFormat="1" applyBorder="1"/>
    <xf numFmtId="49" fontId="0" fillId="0" borderId="0" xfId="0" applyNumberFormat="1" applyAlignment="1"/>
    <xf numFmtId="4" fontId="11" fillId="0" borderId="8" xfId="1" applyNumberFormat="1" applyFont="1" applyFill="1" applyBorder="1"/>
    <xf numFmtId="4" fontId="11" fillId="0" borderId="9" xfId="1" applyNumberFormat="1" applyFont="1" applyFill="1" applyBorder="1"/>
    <xf numFmtId="4" fontId="11" fillId="0" borderId="6" xfId="1" applyNumberFormat="1" applyFont="1" applyFill="1" applyBorder="1"/>
    <xf numFmtId="4" fontId="5" fillId="0" borderId="15" xfId="1" applyNumberFormat="1" applyFont="1" applyFill="1" applyBorder="1"/>
    <xf numFmtId="4" fontId="5" fillId="0" borderId="8" xfId="1" applyNumberFormat="1" applyFont="1" applyFill="1" applyBorder="1"/>
    <xf numFmtId="4" fontId="0" fillId="3" borderId="8" xfId="0" applyNumberFormat="1" applyFont="1" applyFill="1" applyBorder="1"/>
    <xf numFmtId="4" fontId="0" fillId="5" borderId="8" xfId="0" applyNumberFormat="1" applyFont="1" applyFill="1" applyBorder="1"/>
    <xf numFmtId="4" fontId="0" fillId="3" borderId="8" xfId="0" applyNumberFormat="1" applyFont="1" applyFill="1" applyBorder="1" applyAlignment="1">
      <alignment vertical="center"/>
    </xf>
    <xf numFmtId="4" fontId="0" fillId="4" borderId="8" xfId="0" applyNumberFormat="1" applyFont="1" applyFill="1" applyBorder="1"/>
    <xf numFmtId="4" fontId="0" fillId="6" borderId="8" xfId="0" applyNumberFormat="1" applyFont="1" applyFill="1" applyBorder="1"/>
    <xf numFmtId="0" fontId="11" fillId="2" borderId="5" xfId="0" applyFont="1" applyFill="1" applyBorder="1" applyAlignment="1">
      <alignment horizontal="center" wrapText="1"/>
    </xf>
    <xf numFmtId="4" fontId="9" fillId="3" borderId="7" xfId="0" applyNumberFormat="1" applyFont="1" applyFill="1" applyBorder="1"/>
    <xf numFmtId="0" fontId="6" fillId="3" borderId="18" xfId="0" applyFont="1" applyFill="1" applyBorder="1" applyAlignment="1">
      <alignment wrapText="1"/>
    </xf>
    <xf numFmtId="4" fontId="6" fillId="3" borderId="19" xfId="0" applyNumberFormat="1" applyFont="1" applyFill="1" applyBorder="1"/>
    <xf numFmtId="0" fontId="0" fillId="3" borderId="4" xfId="0" applyFont="1" applyFill="1" applyBorder="1" applyAlignment="1">
      <alignment wrapText="1"/>
    </xf>
    <xf numFmtId="4" fontId="9" fillId="3" borderId="38" xfId="0" applyNumberFormat="1" applyFont="1" applyFill="1" applyBorder="1"/>
    <xf numFmtId="0" fontId="11" fillId="3" borderId="18" xfId="0" applyFont="1" applyFill="1" applyBorder="1" applyAlignment="1">
      <alignment wrapText="1"/>
    </xf>
    <xf numFmtId="4" fontId="11" fillId="3" borderId="19" xfId="0" applyNumberFormat="1" applyFont="1" applyFill="1" applyBorder="1"/>
    <xf numFmtId="0" fontId="11" fillId="0" borderId="4" xfId="0" applyFont="1" applyFill="1" applyBorder="1" applyAlignment="1">
      <alignment wrapText="1"/>
    </xf>
    <xf numFmtId="4" fontId="9" fillId="0" borderId="38" xfId="0" applyNumberFormat="1" applyFont="1" applyFill="1" applyBorder="1"/>
    <xf numFmtId="4" fontId="9" fillId="4" borderId="7" xfId="0" applyNumberFormat="1" applyFont="1" applyFill="1" applyBorder="1"/>
    <xf numFmtId="0" fontId="6" fillId="4" borderId="18" xfId="0" applyFont="1" applyFill="1" applyBorder="1" applyAlignment="1">
      <alignment wrapText="1"/>
    </xf>
    <xf numFmtId="4" fontId="6" fillId="4" borderId="19" xfId="0" applyNumberFormat="1" applyFont="1" applyFill="1" applyBorder="1"/>
    <xf numFmtId="0" fontId="0" fillId="4" borderId="4" xfId="0" applyFill="1" applyBorder="1" applyAlignment="1">
      <alignment wrapText="1"/>
    </xf>
    <xf numFmtId="4" fontId="6" fillId="4" borderId="38" xfId="0" applyNumberFormat="1" applyFont="1" applyFill="1" applyBorder="1"/>
    <xf numFmtId="4" fontId="6" fillId="4" borderId="7" xfId="0" applyNumberFormat="1" applyFont="1" applyFill="1" applyBorder="1"/>
    <xf numFmtId="0" fontId="11" fillId="4" borderId="18" xfId="0" applyFont="1" applyFill="1" applyBorder="1" applyAlignment="1">
      <alignment wrapText="1"/>
    </xf>
    <xf numFmtId="4" fontId="11" fillId="4" borderId="19" xfId="0" applyNumberFormat="1" applyFont="1" applyFill="1" applyBorder="1"/>
    <xf numFmtId="4" fontId="6" fillId="0" borderId="38" xfId="0" applyNumberFormat="1" applyFont="1" applyFill="1" applyBorder="1"/>
    <xf numFmtId="3" fontId="11" fillId="0" borderId="6" xfId="0" applyNumberFormat="1" applyFont="1" applyFill="1" applyBorder="1"/>
    <xf numFmtId="4" fontId="11" fillId="0" borderId="6" xfId="0" applyNumberFormat="1" applyFont="1" applyFill="1" applyBorder="1"/>
    <xf numFmtId="3" fontId="5" fillId="0" borderId="8" xfId="2" applyNumberFormat="1" applyFont="1" applyFill="1" applyBorder="1"/>
    <xf numFmtId="0" fontId="5" fillId="0" borderId="15" xfId="2" applyBorder="1" applyAlignment="1">
      <alignment wrapText="1"/>
    </xf>
    <xf numFmtId="3" fontId="5" fillId="0" borderId="15" xfId="2" applyNumberFormat="1" applyFont="1" applyFill="1" applyBorder="1"/>
    <xf numFmtId="3" fontId="5" fillId="0" borderId="9" xfId="2" applyNumberFormat="1" applyFont="1" applyFill="1" applyBorder="1"/>
    <xf numFmtId="3" fontId="11" fillId="0" borderId="6" xfId="0" applyNumberFormat="1" applyFont="1" applyBorder="1"/>
    <xf numFmtId="165" fontId="6" fillId="2" borderId="24" xfId="1" applyNumberFormat="1" applyFont="1" applyFill="1" applyBorder="1" applyAlignment="1">
      <alignment horizontal="center" wrapText="1"/>
    </xf>
    <xf numFmtId="165" fontId="0" fillId="0" borderId="25" xfId="0" applyNumberFormat="1" applyBorder="1"/>
    <xf numFmtId="165" fontId="0" fillId="0" borderId="26" xfId="0" applyNumberFormat="1" applyBorder="1"/>
    <xf numFmtId="165" fontId="11" fillId="0" borderId="24" xfId="0" applyNumberFormat="1" applyFont="1" applyBorder="1"/>
    <xf numFmtId="164" fontId="6" fillId="3" borderId="23" xfId="0" applyNumberFormat="1" applyFont="1" applyFill="1" applyBorder="1"/>
    <xf numFmtId="164" fontId="9" fillId="3" borderId="27" xfId="0" applyNumberFormat="1" applyFont="1" applyFill="1" applyBorder="1"/>
    <xf numFmtId="164" fontId="11" fillId="3" borderId="23" xfId="0" applyNumberFormat="1" applyFont="1" applyFill="1" applyBorder="1"/>
    <xf numFmtId="164" fontId="9" fillId="0" borderId="27" xfId="0" applyNumberFormat="1" applyFont="1" applyBorder="1"/>
    <xf numFmtId="164" fontId="6" fillId="4" borderId="23" xfId="0" applyNumberFormat="1" applyFont="1" applyFill="1" applyBorder="1"/>
    <xf numFmtId="164" fontId="0" fillId="4" borderId="27" xfId="0" applyNumberFormat="1" applyFill="1" applyBorder="1"/>
    <xf numFmtId="164" fontId="11" fillId="4" borderId="23" xfId="0" applyNumberFormat="1" applyFont="1" applyFill="1" applyBorder="1"/>
    <xf numFmtId="164" fontId="0" fillId="0" borderId="27" xfId="0" applyNumberFormat="1" applyFill="1" applyBorder="1"/>
    <xf numFmtId="4" fontId="6" fillId="3" borderId="20" xfId="0" applyNumberFormat="1" applyFont="1" applyFill="1" applyBorder="1"/>
    <xf numFmtId="4" fontId="9" fillId="3" borderId="37" xfId="0" applyNumberFormat="1" applyFont="1" applyFill="1" applyBorder="1"/>
    <xf numFmtId="4" fontId="11" fillId="3" borderId="20" xfId="0" applyNumberFormat="1" applyFont="1" applyFill="1" applyBorder="1"/>
    <xf numFmtId="4" fontId="9" fillId="0" borderId="37" xfId="0" applyNumberFormat="1" applyFont="1" applyFill="1" applyBorder="1"/>
    <xf numFmtId="4" fontId="6" fillId="4" borderId="20" xfId="0" applyNumberFormat="1" applyFont="1" applyFill="1" applyBorder="1"/>
    <xf numFmtId="4" fontId="6" fillId="4" borderId="37" xfId="0" applyNumberFormat="1" applyFont="1" applyFill="1" applyBorder="1"/>
    <xf numFmtId="4" fontId="11" fillId="4" borderId="20" xfId="0" applyNumberFormat="1" applyFont="1" applyFill="1" applyBorder="1"/>
    <xf numFmtId="4" fontId="6" fillId="0" borderId="37" xfId="0" applyNumberFormat="1" applyFont="1" applyFill="1" applyBorder="1"/>
    <xf numFmtId="49" fontId="5" fillId="0" borderId="3" xfId="2" applyNumberFormat="1" applyBorder="1" applyAlignment="1">
      <alignment horizontal="center"/>
    </xf>
    <xf numFmtId="3" fontId="0" fillId="0" borderId="8" xfId="0" applyNumberFormat="1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5" xfId="0" applyNumberFormat="1" applyFont="1" applyFill="1" applyBorder="1" applyAlignment="1">
      <alignment horizontal="right"/>
    </xf>
    <xf numFmtId="3" fontId="0" fillId="0" borderId="9" xfId="0" applyNumberFormat="1" applyFont="1" applyFill="1" applyBorder="1"/>
    <xf numFmtId="3" fontId="6" fillId="0" borderId="12" xfId="0" applyNumberFormat="1" applyFont="1" applyFill="1" applyBorder="1"/>
    <xf numFmtId="3" fontId="0" fillId="0" borderId="9" xfId="0" applyNumberFormat="1" applyFont="1" applyFill="1" applyBorder="1" applyAlignment="1">
      <alignment horizontal="right"/>
    </xf>
    <xf numFmtId="3" fontId="11" fillId="0" borderId="6" xfId="0" applyNumberFormat="1" applyFont="1" applyFill="1" applyBorder="1" applyAlignment="1">
      <alignment horizontal="right"/>
    </xf>
    <xf numFmtId="3" fontId="0" fillId="0" borderId="8" xfId="0" applyNumberFormat="1" applyBorder="1"/>
    <xf numFmtId="3" fontId="0" fillId="0" borderId="8" xfId="0" applyNumberFormat="1" applyFill="1" applyBorder="1"/>
    <xf numFmtId="3" fontId="0" fillId="0" borderId="15" xfId="0" applyNumberFormat="1" applyBorder="1"/>
    <xf numFmtId="3" fontId="0" fillId="0" borderId="9" xfId="0" applyNumberFormat="1" applyBorder="1"/>
    <xf numFmtId="3" fontId="6" fillId="0" borderId="12" xfId="0" applyNumberFormat="1" applyFont="1" applyBorder="1"/>
    <xf numFmtId="3" fontId="6" fillId="0" borderId="11" xfId="0" applyNumberFormat="1" applyFont="1" applyBorder="1"/>
    <xf numFmtId="3" fontId="5" fillId="0" borderId="0" xfId="3" applyNumberFormat="1"/>
    <xf numFmtId="4" fontId="5" fillId="0" borderId="0" xfId="3" applyNumberFormat="1"/>
    <xf numFmtId="3" fontId="6" fillId="0" borderId="0" xfId="3" applyNumberFormat="1" applyFont="1"/>
    <xf numFmtId="165" fontId="5" fillId="0" borderId="0" xfId="3" applyNumberFormat="1" applyAlignment="1">
      <alignment horizontal="right"/>
    </xf>
    <xf numFmtId="165" fontId="10" fillId="0" borderId="0" xfId="3" applyNumberFormat="1" applyFont="1" applyAlignment="1">
      <alignment horizontal="right"/>
    </xf>
    <xf numFmtId="165" fontId="22" fillId="0" borderId="0" xfId="7" applyNumberFormat="1" applyFont="1" applyAlignment="1">
      <alignment horizontal="right"/>
    </xf>
    <xf numFmtId="0" fontId="12" fillId="3" borderId="10" xfId="7" applyFont="1" applyFill="1" applyBorder="1" applyAlignment="1">
      <alignment horizontal="center"/>
    </xf>
    <xf numFmtId="3" fontId="12" fillId="3" borderId="10" xfId="7" applyNumberFormat="1" applyFont="1" applyFill="1" applyBorder="1" applyAlignment="1">
      <alignment horizontal="center" wrapText="1"/>
    </xf>
    <xf numFmtId="4" fontId="12" fillId="3" borderId="10" xfId="7" applyNumberFormat="1" applyFont="1" applyFill="1" applyBorder="1" applyAlignment="1">
      <alignment horizontal="center" wrapText="1"/>
    </xf>
    <xf numFmtId="3" fontId="13" fillId="3" borderId="10" xfId="7" applyNumberFormat="1" applyFont="1" applyFill="1" applyBorder="1" applyAlignment="1">
      <alignment horizontal="center" wrapText="1"/>
    </xf>
    <xf numFmtId="165" fontId="12" fillId="3" borderId="10" xfId="7" applyNumberFormat="1" applyFont="1" applyFill="1" applyBorder="1" applyAlignment="1">
      <alignment horizontal="center" wrapText="1"/>
    </xf>
    <xf numFmtId="0" fontId="11" fillId="0" borderId="0" xfId="7" applyFont="1" applyBorder="1"/>
    <xf numFmtId="3" fontId="11" fillId="0" borderId="0" xfId="7" applyNumberFormat="1" applyFont="1" applyBorder="1"/>
    <xf numFmtId="3" fontId="11" fillId="0" borderId="0" xfId="3" applyNumberFormat="1" applyFont="1" applyBorder="1"/>
    <xf numFmtId="165" fontId="15" fillId="0" borderId="0" xfId="3" applyNumberFormat="1" applyFont="1" applyBorder="1" applyAlignment="1">
      <alignment horizontal="right"/>
    </xf>
    <xf numFmtId="3" fontId="5" fillId="0" borderId="7" xfId="3" applyNumberFormat="1" applyFont="1" applyBorder="1" applyAlignment="1"/>
    <xf numFmtId="3" fontId="6" fillId="0" borderId="14" xfId="3" applyNumberFormat="1" applyFont="1" applyBorder="1" applyAlignment="1">
      <alignment horizontal="right"/>
    </xf>
    <xf numFmtId="0" fontId="5" fillId="0" borderId="0" xfId="3" applyFont="1" applyAlignment="1">
      <alignment horizontal="right"/>
    </xf>
    <xf numFmtId="3" fontId="5" fillId="0" borderId="15" xfId="3" applyNumberFormat="1" applyFont="1" applyBorder="1" applyAlignment="1"/>
    <xf numFmtId="3" fontId="6" fillId="0" borderId="17" xfId="3" applyNumberFormat="1" applyFont="1" applyBorder="1" applyAlignment="1">
      <alignment horizontal="right"/>
    </xf>
    <xf numFmtId="0" fontId="5" fillId="0" borderId="8" xfId="3" applyFont="1" applyBorder="1" applyAlignment="1">
      <alignment wrapText="1"/>
    </xf>
    <xf numFmtId="3" fontId="5" fillId="0" borderId="8" xfId="3" applyNumberFormat="1" applyFont="1" applyBorder="1" applyAlignment="1"/>
    <xf numFmtId="3" fontId="6" fillId="0" borderId="12" xfId="3" applyNumberFormat="1" applyFont="1" applyBorder="1" applyAlignment="1">
      <alignment horizontal="right"/>
    </xf>
    <xf numFmtId="0" fontId="5" fillId="0" borderId="0" xfId="3" applyFont="1" applyAlignment="1">
      <alignment horizontal="left" wrapText="1"/>
    </xf>
    <xf numFmtId="0" fontId="5" fillId="0" borderId="3" xfId="3" applyFont="1" applyBorder="1" applyAlignment="1">
      <alignment horizontal="center"/>
    </xf>
    <xf numFmtId="0" fontId="11" fillId="0" borderId="6" xfId="3" applyFont="1" applyBorder="1"/>
    <xf numFmtId="3" fontId="11" fillId="0" borderId="6" xfId="3" applyNumberFormat="1" applyFont="1" applyBorder="1"/>
    <xf numFmtId="3" fontId="11" fillId="0" borderId="10" xfId="3" applyNumberFormat="1" applyFont="1" applyBorder="1" applyAlignment="1">
      <alignment horizontal="right"/>
    </xf>
    <xf numFmtId="3" fontId="9" fillId="0" borderId="0" xfId="3" applyNumberFormat="1" applyFont="1" applyBorder="1" applyAlignment="1">
      <alignment horizontal="right"/>
    </xf>
    <xf numFmtId="165" fontId="11" fillId="0" borderId="0" xfId="7" applyNumberFormat="1" applyFont="1" applyBorder="1" applyAlignment="1">
      <alignment horizontal="right"/>
    </xf>
    <xf numFmtId="3" fontId="11" fillId="0" borderId="0" xfId="3" applyNumberFormat="1" applyFont="1" applyBorder="1" applyAlignment="1">
      <alignment horizontal="right"/>
    </xf>
    <xf numFmtId="0" fontId="9" fillId="0" borderId="0" xfId="3" applyFont="1" applyBorder="1"/>
    <xf numFmtId="3" fontId="9" fillId="0" borderId="0" xfId="3" applyNumberFormat="1" applyFont="1" applyBorder="1"/>
    <xf numFmtId="165" fontId="9" fillId="0" borderId="0" xfId="7" applyNumberFormat="1" applyFont="1" applyBorder="1" applyAlignment="1">
      <alignment horizontal="right"/>
    </xf>
    <xf numFmtId="0" fontId="0" fillId="0" borderId="0" xfId="3" applyFont="1"/>
    <xf numFmtId="0" fontId="5" fillId="0" borderId="0" xfId="3" applyFont="1"/>
    <xf numFmtId="0" fontId="0" fillId="0" borderId="8" xfId="3" applyFont="1" applyBorder="1" applyAlignment="1">
      <alignment wrapText="1"/>
    </xf>
    <xf numFmtId="3" fontId="6" fillId="0" borderId="12" xfId="3" applyNumberFormat="1" applyFont="1" applyFill="1" applyBorder="1" applyAlignment="1">
      <alignment horizontal="right"/>
    </xf>
    <xf numFmtId="0" fontId="0" fillId="0" borderId="7" xfId="3" applyFont="1" applyBorder="1" applyAlignment="1">
      <alignment wrapText="1"/>
    </xf>
    <xf numFmtId="3" fontId="6" fillId="0" borderId="14" xfId="3" applyNumberFormat="1" applyFont="1" applyFill="1" applyBorder="1" applyAlignment="1">
      <alignment horizontal="right"/>
    </xf>
    <xf numFmtId="165" fontId="9" fillId="0" borderId="0" xfId="5" applyNumberFormat="1" applyFont="1" applyBorder="1" applyAlignment="1">
      <alignment horizontal="right"/>
    </xf>
    <xf numFmtId="3" fontId="6" fillId="0" borderId="20" xfId="3" applyNumberFormat="1" applyFont="1" applyFill="1" applyBorder="1" applyAlignment="1">
      <alignment horizontal="right"/>
    </xf>
    <xf numFmtId="0" fontId="0" fillId="0" borderId="8" xfId="3" applyFont="1" applyBorder="1" applyAlignment="1">
      <alignment horizontal="left" vertical="center" wrapText="1"/>
    </xf>
    <xf numFmtId="0" fontId="0" fillId="0" borderId="7" xfId="3" applyFont="1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/>
    </xf>
    <xf numFmtId="3" fontId="11" fillId="0" borderId="0" xfId="5" applyNumberFormat="1" applyFont="1" applyBorder="1"/>
    <xf numFmtId="165" fontId="10" fillId="0" borderId="0" xfId="5" applyNumberFormat="1" applyFont="1" applyAlignment="1">
      <alignment horizontal="right"/>
    </xf>
    <xf numFmtId="0" fontId="8" fillId="0" borderId="0" xfId="3" applyFont="1" applyAlignment="1">
      <alignment horizontal="center" wrapText="1"/>
    </xf>
    <xf numFmtId="0" fontId="0" fillId="0" borderId="0" xfId="0" applyAlignment="1">
      <alignment horizontal="center"/>
    </xf>
    <xf numFmtId="3" fontId="11" fillId="0" borderId="39" xfId="3" applyNumberFormat="1" applyFont="1" applyBorder="1" applyAlignment="1">
      <alignment horizontal="right"/>
    </xf>
    <xf numFmtId="0" fontId="5" fillId="0" borderId="0" xfId="3" applyFont="1" applyAlignment="1">
      <alignment horizontal="right" wrapText="1"/>
    </xf>
    <xf numFmtId="0" fontId="0" fillId="0" borderId="9" xfId="3" applyFont="1" applyBorder="1" applyAlignment="1">
      <alignment wrapText="1"/>
    </xf>
    <xf numFmtId="0" fontId="23" fillId="0" borderId="0" xfId="3" applyFont="1"/>
    <xf numFmtId="0" fontId="0" fillId="0" borderId="15" xfId="3" applyFont="1" applyBorder="1" applyAlignment="1">
      <alignment wrapText="1"/>
    </xf>
    <xf numFmtId="165" fontId="12" fillId="3" borderId="10" xfId="5" applyNumberFormat="1" applyFont="1" applyFill="1" applyBorder="1" applyAlignment="1">
      <alignment horizontal="center" wrapText="1"/>
    </xf>
    <xf numFmtId="3" fontId="13" fillId="3" borderId="10" xfId="5" applyNumberFormat="1" applyFont="1" applyFill="1" applyBorder="1" applyAlignment="1">
      <alignment horizontal="center" wrapText="1"/>
    </xf>
    <xf numFmtId="3" fontId="12" fillId="3" borderId="10" xfId="5" applyNumberFormat="1" applyFont="1" applyFill="1" applyBorder="1" applyAlignment="1">
      <alignment horizontal="center" wrapText="1"/>
    </xf>
    <xf numFmtId="3" fontId="5" fillId="0" borderId="34" xfId="3" applyNumberFormat="1" applyFont="1" applyFill="1" applyBorder="1" applyAlignment="1">
      <alignment horizontal="right"/>
    </xf>
    <xf numFmtId="0" fontId="5" fillId="0" borderId="40" xfId="9" applyFont="1" applyBorder="1"/>
    <xf numFmtId="0" fontId="5" fillId="0" borderId="41" xfId="9" applyFont="1" applyBorder="1" applyAlignment="1">
      <alignment horizontal="center"/>
    </xf>
    <xf numFmtId="3" fontId="5" fillId="0" borderId="16" xfId="3" applyNumberFormat="1" applyFont="1" applyFill="1" applyBorder="1" applyAlignment="1">
      <alignment horizontal="right"/>
    </xf>
    <xf numFmtId="0" fontId="5" fillId="0" borderId="8" xfId="9" applyFont="1" applyBorder="1"/>
    <xf numFmtId="0" fontId="5" fillId="0" borderId="2" xfId="9" applyFont="1" applyBorder="1" applyAlignment="1">
      <alignment horizontal="center"/>
    </xf>
    <xf numFmtId="0" fontId="0" fillId="0" borderId="8" xfId="9" applyFont="1" applyFill="1" applyBorder="1" applyAlignment="1">
      <alignment wrapText="1"/>
    </xf>
    <xf numFmtId="0" fontId="5" fillId="0" borderId="2" xfId="9" applyFont="1" applyFill="1" applyBorder="1" applyAlignment="1">
      <alignment horizontal="center"/>
    </xf>
    <xf numFmtId="0" fontId="5" fillId="0" borderId="8" xfId="9" applyFont="1" applyFill="1" applyBorder="1" applyAlignment="1">
      <alignment wrapText="1"/>
    </xf>
    <xf numFmtId="0" fontId="5" fillId="0" borderId="8" xfId="9" applyFont="1" applyBorder="1" applyAlignment="1">
      <alignment wrapText="1"/>
    </xf>
    <xf numFmtId="0" fontId="5" fillId="0" borderId="8" xfId="9" applyFont="1" applyBorder="1" applyAlignment="1">
      <alignment wrapText="1" readingOrder="1"/>
    </xf>
    <xf numFmtId="0" fontId="5" fillId="0" borderId="15" xfId="9" applyFont="1" applyBorder="1" applyAlignment="1">
      <alignment wrapText="1"/>
    </xf>
    <xf numFmtId="0" fontId="5" fillId="0" borderId="8" xfId="9" applyFont="1" applyFill="1" applyBorder="1"/>
    <xf numFmtId="3" fontId="5" fillId="0" borderId="31" xfId="3" applyNumberFormat="1" applyFont="1" applyBorder="1" applyAlignment="1">
      <alignment horizontal="right"/>
    </xf>
    <xf numFmtId="0" fontId="5" fillId="0" borderId="7" xfId="9" applyFont="1" applyBorder="1" applyAlignment="1">
      <alignment wrapText="1"/>
    </xf>
    <xf numFmtId="0" fontId="5" fillId="0" borderId="1" xfId="9" applyFont="1" applyBorder="1" applyAlignment="1">
      <alignment horizontal="center"/>
    </xf>
    <xf numFmtId="165" fontId="5" fillId="0" borderId="0" xfId="3" applyNumberFormat="1"/>
    <xf numFmtId="0" fontId="0" fillId="0" borderId="0" xfId="3" applyFont="1" applyBorder="1" applyAlignment="1">
      <alignment wrapText="1"/>
    </xf>
    <xf numFmtId="0" fontId="5" fillId="0" borderId="0" xfId="3" applyFont="1" applyBorder="1"/>
    <xf numFmtId="4" fontId="5" fillId="0" borderId="0" xfId="3" applyNumberFormat="1" applyFont="1"/>
    <xf numFmtId="165" fontId="24" fillId="0" borderId="0" xfId="5" applyNumberFormat="1" applyFont="1" applyBorder="1" applyAlignment="1">
      <alignment horizontal="right"/>
    </xf>
    <xf numFmtId="3" fontId="5" fillId="0" borderId="19" xfId="3" applyNumberFormat="1" applyFont="1" applyBorder="1" applyAlignment="1">
      <alignment horizontal="right"/>
    </xf>
    <xf numFmtId="0" fontId="5" fillId="0" borderId="18" xfId="3" applyFont="1" applyBorder="1" applyAlignment="1">
      <alignment horizontal="center"/>
    </xf>
    <xf numFmtId="165" fontId="15" fillId="0" borderId="0" xfId="3" applyNumberFormat="1" applyFont="1" applyBorder="1"/>
    <xf numFmtId="3" fontId="15" fillId="0" borderId="0" xfId="3" applyNumberFormat="1" applyFont="1" applyBorder="1"/>
    <xf numFmtId="0" fontId="25" fillId="0" borderId="0" xfId="3" applyFont="1"/>
    <xf numFmtId="0" fontId="14" fillId="0" borderId="0" xfId="3" applyFont="1" applyFill="1"/>
    <xf numFmtId="0" fontId="26" fillId="0" borderId="0" xfId="3" applyFont="1"/>
    <xf numFmtId="0" fontId="0" fillId="0" borderId="2" xfId="3" applyFont="1" applyBorder="1" applyAlignment="1">
      <alignment horizontal="center" wrapText="1"/>
    </xf>
    <xf numFmtId="3" fontId="5" fillId="0" borderId="19" xfId="3" applyNumberFormat="1" applyFont="1" applyBorder="1" applyAlignment="1"/>
    <xf numFmtId="0" fontId="0" fillId="0" borderId="8" xfId="3" applyFont="1" applyFill="1" applyBorder="1" applyAlignment="1">
      <alignment wrapText="1"/>
    </xf>
    <xf numFmtId="0" fontId="5" fillId="0" borderId="8" xfId="3" applyFont="1" applyFill="1" applyBorder="1" applyAlignment="1">
      <alignment wrapText="1"/>
    </xf>
    <xf numFmtId="0" fontId="0" fillId="0" borderId="19" xfId="3" applyFont="1" applyBorder="1" applyAlignment="1">
      <alignment wrapText="1"/>
    </xf>
    <xf numFmtId="3" fontId="5" fillId="0" borderId="8" xfId="3" applyNumberFormat="1" applyFont="1" applyBorder="1" applyAlignment="1">
      <alignment horizontal="right"/>
    </xf>
    <xf numFmtId="3" fontId="5" fillId="0" borderId="7" xfId="3" applyNumberFormat="1" applyFont="1" applyBorder="1" applyAlignment="1">
      <alignment horizontal="right"/>
    </xf>
    <xf numFmtId="0" fontId="5" fillId="0" borderId="0" xfId="3" applyAlignment="1">
      <alignment horizontal="left"/>
    </xf>
    <xf numFmtId="0" fontId="0" fillId="0" borderId="0" xfId="3" applyFont="1" applyAlignment="1">
      <alignment horizontal="left"/>
    </xf>
    <xf numFmtId="3" fontId="6" fillId="0" borderId="17" xfId="3" applyNumberFormat="1" applyFont="1" applyFill="1" applyBorder="1" applyAlignment="1">
      <alignment horizontal="right"/>
    </xf>
    <xf numFmtId="0" fontId="5" fillId="0" borderId="43" xfId="3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3" fontId="5" fillId="0" borderId="8" xfId="3" applyNumberFormat="1" applyFont="1" applyFill="1" applyBorder="1" applyAlignment="1">
      <alignment horizontal="right"/>
    </xf>
    <xf numFmtId="3" fontId="5" fillId="0" borderId="7" xfId="3" applyNumberFormat="1" applyFont="1" applyFill="1" applyBorder="1" applyAlignment="1">
      <alignment horizontal="right"/>
    </xf>
    <xf numFmtId="4" fontId="0" fillId="0" borderId="0" xfId="0" applyNumberFormat="1" applyAlignment="1">
      <alignment horizontal="center"/>
    </xf>
    <xf numFmtId="0" fontId="11" fillId="0" borderId="41" xfId="3" applyFont="1" applyBorder="1"/>
    <xf numFmtId="0" fontId="11" fillId="0" borderId="40" xfId="3" applyFont="1" applyBorder="1"/>
    <xf numFmtId="3" fontId="11" fillId="0" borderId="40" xfId="3" applyNumberFormat="1" applyFont="1" applyBorder="1"/>
    <xf numFmtId="3" fontId="6" fillId="0" borderId="20" xfId="3" applyNumberFormat="1" applyFont="1" applyBorder="1" applyAlignment="1">
      <alignment horizontal="right"/>
    </xf>
    <xf numFmtId="0" fontId="28" fillId="3" borderId="10" xfId="5" applyFont="1" applyFill="1" applyBorder="1" applyAlignment="1">
      <alignment horizontal="center"/>
    </xf>
    <xf numFmtId="3" fontId="28" fillId="3" borderId="10" xfId="5" applyNumberFormat="1" applyFont="1" applyFill="1" applyBorder="1" applyAlignment="1">
      <alignment horizontal="center" wrapText="1"/>
    </xf>
    <xf numFmtId="0" fontId="14" fillId="0" borderId="0" xfId="3" applyFont="1" applyAlignment="1"/>
    <xf numFmtId="0" fontId="5" fillId="0" borderId="7" xfId="8" applyFont="1" applyBorder="1" applyAlignment="1">
      <alignment wrapText="1"/>
    </xf>
    <xf numFmtId="0" fontId="5" fillId="0" borderId="15" xfId="8" applyFont="1" applyBorder="1" applyAlignment="1">
      <alignment wrapText="1"/>
    </xf>
    <xf numFmtId="0" fontId="5" fillId="0" borderId="1" xfId="8" applyFont="1" applyBorder="1" applyAlignment="1">
      <alignment horizontal="center"/>
    </xf>
    <xf numFmtId="0" fontId="5" fillId="0" borderId="13" xfId="8" applyFont="1" applyBorder="1" applyAlignment="1">
      <alignment horizontal="center"/>
    </xf>
    <xf numFmtId="4" fontId="5" fillId="0" borderId="7" xfId="3" applyNumberFormat="1" applyFont="1" applyBorder="1" applyAlignment="1"/>
    <xf numFmtId="4" fontId="5" fillId="0" borderId="15" xfId="3" applyNumberFormat="1" applyFont="1" applyBorder="1" applyAlignment="1"/>
    <xf numFmtId="0" fontId="27" fillId="0" borderId="8" xfId="3" applyFont="1" applyBorder="1" applyAlignment="1">
      <alignment wrapText="1"/>
    </xf>
    <xf numFmtId="0" fontId="27" fillId="0" borderId="2" xfId="3" applyFont="1" applyBorder="1" applyAlignment="1">
      <alignment horizontal="center"/>
    </xf>
    <xf numFmtId="3" fontId="27" fillId="0" borderId="8" xfId="3" applyNumberFormat="1" applyFont="1" applyBorder="1" applyAlignment="1"/>
    <xf numFmtId="0" fontId="27" fillId="0" borderId="0" xfId="3" applyFont="1" applyAlignment="1"/>
    <xf numFmtId="165" fontId="10" fillId="0" borderId="0" xfId="7" applyNumberFormat="1" applyFont="1" applyFill="1" applyAlignment="1">
      <alignment horizontal="right"/>
    </xf>
    <xf numFmtId="3" fontId="11" fillId="0" borderId="10" xfId="3" applyNumberFormat="1" applyFont="1" applyFill="1" applyBorder="1" applyAlignment="1">
      <alignment horizontal="right"/>
    </xf>
    <xf numFmtId="3" fontId="6" fillId="0" borderId="14" xfId="0" applyNumberFormat="1" applyFont="1" applyBorder="1"/>
    <xf numFmtId="0" fontId="30" fillId="0" borderId="0" xfId="10"/>
    <xf numFmtId="165" fontId="30" fillId="0" borderId="0" xfId="10" applyNumberFormat="1" applyAlignment="1">
      <alignment horizontal="right"/>
    </xf>
    <xf numFmtId="3" fontId="31" fillId="0" borderId="0" xfId="10" applyNumberFormat="1" applyFont="1"/>
    <xf numFmtId="4" fontId="30" fillId="0" borderId="0" xfId="10" applyNumberFormat="1"/>
    <xf numFmtId="3" fontId="30" fillId="0" borderId="0" xfId="10" applyNumberFormat="1"/>
    <xf numFmtId="0" fontId="32" fillId="0" borderId="0" xfId="10" applyFont="1"/>
    <xf numFmtId="0" fontId="30" fillId="0" borderId="0" xfId="10" applyFont="1" applyAlignment="1"/>
    <xf numFmtId="3" fontId="31" fillId="0" borderId="12" xfId="10" applyNumberFormat="1" applyFont="1" applyFill="1" applyBorder="1" applyAlignment="1">
      <alignment horizontal="right"/>
    </xf>
    <xf numFmtId="3" fontId="30" fillId="0" borderId="8" xfId="10" applyNumberFormat="1" applyFont="1" applyFill="1" applyBorder="1" applyAlignment="1"/>
    <xf numFmtId="0" fontId="30" fillId="0" borderId="8" xfId="10" applyFont="1" applyFill="1" applyBorder="1" applyAlignment="1">
      <alignment wrapText="1"/>
    </xf>
    <xf numFmtId="0" fontId="30" fillId="0" borderId="2" xfId="10" applyFont="1" applyFill="1" applyBorder="1" applyAlignment="1">
      <alignment horizontal="center"/>
    </xf>
    <xf numFmtId="0" fontId="0" fillId="0" borderId="8" xfId="10" applyFont="1" applyFill="1" applyBorder="1" applyAlignment="1">
      <alignment wrapText="1"/>
    </xf>
    <xf numFmtId="0" fontId="30" fillId="0" borderId="0" xfId="10" applyFont="1" applyAlignment="1">
      <alignment horizontal="left"/>
    </xf>
    <xf numFmtId="3" fontId="31" fillId="7" borderId="14" xfId="10" applyNumberFormat="1" applyFont="1" applyFill="1" applyBorder="1" applyAlignment="1">
      <alignment horizontal="right"/>
    </xf>
    <xf numFmtId="3" fontId="30" fillId="0" borderId="7" xfId="10" applyNumberFormat="1" applyFont="1" applyFill="1" applyBorder="1" applyAlignment="1"/>
    <xf numFmtId="0" fontId="0" fillId="0" borderId="7" xfId="10" applyFont="1" applyFill="1" applyBorder="1" applyAlignment="1">
      <alignment wrapText="1"/>
    </xf>
    <xf numFmtId="0" fontId="30" fillId="0" borderId="1" xfId="10" applyFont="1" applyFill="1" applyBorder="1" applyAlignment="1">
      <alignment horizontal="center"/>
    </xf>
    <xf numFmtId="0" fontId="33" fillId="0" borderId="0" xfId="10" applyFont="1"/>
    <xf numFmtId="165" fontId="33" fillId="0" borderId="0" xfId="10" applyNumberFormat="1" applyFont="1" applyBorder="1" applyAlignment="1">
      <alignment horizontal="right"/>
    </xf>
    <xf numFmtId="3" fontId="32" fillId="0" borderId="0" xfId="10" applyNumberFormat="1" applyFont="1" applyBorder="1"/>
    <xf numFmtId="3" fontId="32" fillId="0" borderId="0" xfId="12" applyNumberFormat="1" applyFont="1" applyBorder="1"/>
    <xf numFmtId="0" fontId="32" fillId="0" borderId="0" xfId="12" applyFont="1" applyBorder="1"/>
    <xf numFmtId="0" fontId="33" fillId="0" borderId="0" xfId="10" applyFont="1" applyBorder="1"/>
    <xf numFmtId="0" fontId="34" fillId="0" borderId="0" xfId="10" applyFont="1"/>
    <xf numFmtId="165" fontId="35" fillId="3" borderId="10" xfId="12" applyNumberFormat="1" applyFont="1" applyFill="1" applyBorder="1" applyAlignment="1">
      <alignment horizontal="center" wrapText="1"/>
    </xf>
    <xf numFmtId="3" fontId="36" fillId="3" borderId="10" xfId="12" applyNumberFormat="1" applyFont="1" applyFill="1" applyBorder="1" applyAlignment="1">
      <alignment horizontal="center" wrapText="1"/>
    </xf>
    <xf numFmtId="3" fontId="35" fillId="3" borderId="10" xfId="12" applyNumberFormat="1" applyFont="1" applyFill="1" applyBorder="1" applyAlignment="1">
      <alignment horizontal="center" wrapText="1"/>
    </xf>
    <xf numFmtId="0" fontId="35" fillId="3" borderId="10" xfId="12" applyFont="1" applyFill="1" applyBorder="1" applyAlignment="1">
      <alignment horizontal="center"/>
    </xf>
    <xf numFmtId="165" fontId="37" fillId="0" borderId="0" xfId="12" applyNumberFormat="1" applyFont="1" applyAlignment="1">
      <alignment horizontal="right"/>
    </xf>
    <xf numFmtId="0" fontId="38" fillId="0" borderId="0" xfId="10" applyFont="1"/>
    <xf numFmtId="0" fontId="0" fillId="3" borderId="3" xfId="0" applyFill="1" applyBorder="1" applyAlignment="1">
      <alignment vertical="center" wrapText="1"/>
    </xf>
    <xf numFmtId="4" fontId="0" fillId="3" borderId="9" xfId="0" applyNumberFormat="1" applyFont="1" applyFill="1" applyBorder="1" applyAlignment="1">
      <alignment vertical="center"/>
    </xf>
    <xf numFmtId="4" fontId="6" fillId="3" borderId="11" xfId="0" applyNumberFormat="1" applyFont="1" applyFill="1" applyBorder="1" applyAlignment="1">
      <alignment vertical="center"/>
    </xf>
    <xf numFmtId="0" fontId="0" fillId="4" borderId="3" xfId="0" applyFill="1" applyBorder="1" applyAlignment="1">
      <alignment wrapText="1"/>
    </xf>
    <xf numFmtId="4" fontId="0" fillId="4" borderId="9" xfId="0" applyNumberFormat="1" applyFont="1" applyFill="1" applyBorder="1"/>
    <xf numFmtId="4" fontId="6" fillId="4" borderId="11" xfId="0" applyNumberFormat="1" applyFont="1" applyFill="1" applyBorder="1"/>
    <xf numFmtId="164" fontId="0" fillId="3" borderId="22" xfId="0" applyNumberFormat="1" applyFont="1" applyFill="1" applyBorder="1" applyAlignment="1">
      <alignment horizontal="right"/>
    </xf>
    <xf numFmtId="164" fontId="0" fillId="3" borderId="26" xfId="0" applyNumberFormat="1" applyFont="1" applyFill="1" applyBorder="1" applyAlignment="1">
      <alignment horizontal="right" vertical="center"/>
    </xf>
    <xf numFmtId="164" fontId="0" fillId="4" borderId="22" xfId="0" applyNumberFormat="1" applyFill="1" applyBorder="1" applyAlignment="1">
      <alignment horizontal="right"/>
    </xf>
    <xf numFmtId="164" fontId="0" fillId="4" borderId="26" xfId="0" applyNumberFormat="1" applyFill="1" applyBorder="1" applyAlignment="1">
      <alignment horizontal="right"/>
    </xf>
    <xf numFmtId="4" fontId="0" fillId="0" borderId="0" xfId="0" applyNumberFormat="1" applyBorder="1" applyAlignment="1">
      <alignment horizontal="right"/>
    </xf>
    <xf numFmtId="4" fontId="6" fillId="0" borderId="0" xfId="0" applyNumberFormat="1" applyFont="1" applyBorder="1"/>
    <xf numFmtId="4" fontId="6" fillId="0" borderId="0" xfId="0" applyNumberFormat="1" applyFont="1" applyBorder="1" applyAlignment="1">
      <alignment horizontal="right"/>
    </xf>
    <xf numFmtId="4" fontId="11" fillId="0" borderId="0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4" fontId="0" fillId="0" borderId="0" xfId="0" applyNumberFormat="1" applyBorder="1"/>
    <xf numFmtId="4" fontId="0" fillId="0" borderId="0" xfId="0" applyNumberFormat="1" applyFont="1" applyBorder="1" applyAlignment="1">
      <alignment horizontal="right"/>
    </xf>
    <xf numFmtId="4" fontId="11" fillId="0" borderId="0" xfId="0" applyNumberFormat="1" applyFont="1" applyBorder="1" applyAlignment="1">
      <alignment horizontal="right"/>
    </xf>
    <xf numFmtId="4" fontId="11" fillId="0" borderId="0" xfId="0" applyNumberFormat="1" applyFont="1" applyBorder="1"/>
    <xf numFmtId="4" fontId="9" fillId="0" borderId="0" xfId="0" applyNumberFormat="1" applyFont="1" applyBorder="1" applyAlignment="1">
      <alignment horizontal="right"/>
    </xf>
    <xf numFmtId="4" fontId="9" fillId="0" borderId="0" xfId="0" applyNumberFormat="1" applyFont="1" applyBorder="1"/>
    <xf numFmtId="4" fontId="0" fillId="0" borderId="0" xfId="0" applyNumberFormat="1" applyFont="1" applyBorder="1"/>
    <xf numFmtId="4" fontId="10" fillId="0" borderId="0" xfId="0" applyNumberFormat="1" applyFont="1" applyAlignment="1">
      <alignment horizontal="right"/>
    </xf>
    <xf numFmtId="4" fontId="5" fillId="0" borderId="0" xfId="2" applyNumberFormat="1"/>
    <xf numFmtId="165" fontId="0" fillId="0" borderId="22" xfId="0" applyNumberFormat="1" applyBorder="1" applyAlignment="1">
      <alignment horizontal="right"/>
    </xf>
    <xf numFmtId="3" fontId="6" fillId="0" borderId="22" xfId="3" applyNumberFormat="1" applyFont="1" applyBorder="1" applyAlignment="1">
      <alignment horizontal="right"/>
    </xf>
    <xf numFmtId="3" fontId="6" fillId="0" borderId="22" xfId="3" applyNumberFormat="1" applyFont="1" applyFill="1" applyBorder="1" applyAlignment="1">
      <alignment horizontal="right"/>
    </xf>
    <xf numFmtId="0" fontId="5" fillId="0" borderId="2" xfId="10" applyFont="1" applyBorder="1" applyAlignment="1">
      <alignment horizontal="center"/>
    </xf>
    <xf numFmtId="0" fontId="0" fillId="0" borderId="8" xfId="10" applyFont="1" applyBorder="1" applyAlignment="1">
      <alignment horizontal="left" wrapText="1"/>
    </xf>
    <xf numFmtId="3" fontId="5" fillId="0" borderId="38" xfId="3" applyNumberFormat="1" applyFont="1" applyBorder="1" applyAlignment="1"/>
    <xf numFmtId="3" fontId="6" fillId="0" borderId="37" xfId="3" applyNumberFormat="1" applyFont="1" applyBorder="1" applyAlignment="1">
      <alignment horizontal="right"/>
    </xf>
    <xf numFmtId="0" fontId="30" fillId="0" borderId="2" xfId="10" applyBorder="1" applyAlignment="1">
      <alignment horizontal="center"/>
    </xf>
    <xf numFmtId="0" fontId="5" fillId="0" borderId="2" xfId="13" applyFont="1" applyBorder="1" applyAlignment="1">
      <alignment horizontal="center"/>
    </xf>
    <xf numFmtId="0" fontId="0" fillId="0" borderId="8" xfId="13" applyFont="1" applyBorder="1" applyAlignment="1">
      <alignment horizontal="left"/>
    </xf>
    <xf numFmtId="0" fontId="5" fillId="7" borderId="2" xfId="13" applyFont="1" applyFill="1" applyBorder="1" applyAlignment="1">
      <alignment horizontal="center" wrapText="1"/>
    </xf>
    <xf numFmtId="0" fontId="5" fillId="7" borderId="8" xfId="13" applyFont="1" applyFill="1" applyBorder="1" applyAlignment="1">
      <alignment horizontal="left" wrapText="1" shrinkToFit="1"/>
    </xf>
    <xf numFmtId="0" fontId="0" fillId="0" borderId="8" xfId="13" applyFont="1" applyBorder="1" applyAlignment="1"/>
    <xf numFmtId="0" fontId="5" fillId="0" borderId="8" xfId="13" applyFont="1" applyBorder="1" applyAlignment="1">
      <alignment wrapText="1"/>
    </xf>
    <xf numFmtId="3" fontId="11" fillId="0" borderId="40" xfId="3" applyNumberFormat="1" applyFont="1" applyBorder="1" applyAlignment="1">
      <alignment horizontal="right"/>
    </xf>
    <xf numFmtId="0" fontId="5" fillId="0" borderId="7" xfId="3" applyFont="1" applyBorder="1"/>
    <xf numFmtId="3" fontId="5" fillId="0" borderId="19" xfId="3" applyNumberFormat="1" applyFont="1" applyFill="1" applyBorder="1" applyAlignment="1">
      <alignment horizontal="right"/>
    </xf>
    <xf numFmtId="0" fontId="0" fillId="0" borderId="19" xfId="3" applyFont="1" applyBorder="1" applyAlignment="1">
      <alignment horizontal="left" wrapText="1"/>
    </xf>
    <xf numFmtId="0" fontId="0" fillId="0" borderId="9" xfId="3" applyFont="1" applyFill="1" applyBorder="1" applyAlignment="1">
      <alignment wrapText="1"/>
    </xf>
    <xf numFmtId="4" fontId="6" fillId="6" borderId="12" xfId="0" applyNumberFormat="1" applyFont="1" applyFill="1" applyBorder="1"/>
    <xf numFmtId="4" fontId="6" fillId="5" borderId="12" xfId="0" applyNumberFormat="1" applyFont="1" applyFill="1" applyBorder="1"/>
    <xf numFmtId="3" fontId="6" fillId="0" borderId="14" xfId="3" applyNumberFormat="1" applyFont="1" applyBorder="1" applyAlignment="1"/>
    <xf numFmtId="3" fontId="6" fillId="7" borderId="12" xfId="3" applyNumberFormat="1" applyFont="1" applyFill="1" applyBorder="1" applyAlignment="1">
      <alignment horizontal="right"/>
    </xf>
    <xf numFmtId="3" fontId="6" fillId="7" borderId="20" xfId="3" applyNumberFormat="1" applyFont="1" applyFill="1" applyBorder="1" applyAlignment="1">
      <alignment horizontal="right"/>
    </xf>
    <xf numFmtId="14" fontId="0" fillId="0" borderId="0" xfId="0" applyNumberFormat="1"/>
    <xf numFmtId="14" fontId="5" fillId="0" borderId="0" xfId="3" applyNumberFormat="1"/>
    <xf numFmtId="14" fontId="30" fillId="0" borderId="0" xfId="10" applyNumberFormat="1"/>
    <xf numFmtId="14" fontId="0" fillId="0" borderId="0" xfId="0" applyNumberFormat="1" applyAlignment="1">
      <alignment wrapText="1"/>
    </xf>
    <xf numFmtId="14" fontId="5" fillId="0" borderId="0" xfId="1" applyNumberFormat="1"/>
    <xf numFmtId="0" fontId="5" fillId="0" borderId="13" xfId="3" applyFont="1" applyBorder="1" applyAlignment="1">
      <alignment horizontal="center"/>
    </xf>
    <xf numFmtId="4" fontId="11" fillId="0" borderId="40" xfId="3" applyNumberFormat="1" applyFont="1" applyBorder="1"/>
    <xf numFmtId="3" fontId="6" fillId="0" borderId="25" xfId="3" applyNumberFormat="1" applyFont="1" applyFill="1" applyBorder="1" applyAlignment="1">
      <alignment horizontal="right"/>
    </xf>
    <xf numFmtId="3" fontId="5" fillId="0" borderId="15" xfId="3" applyNumberFormat="1" applyFont="1" applyFill="1" applyBorder="1" applyAlignment="1">
      <alignment horizontal="right"/>
    </xf>
    <xf numFmtId="3" fontId="5" fillId="0" borderId="0" xfId="3" applyNumberFormat="1" applyFont="1" applyAlignment="1">
      <alignment horizontal="left"/>
    </xf>
    <xf numFmtId="3" fontId="5" fillId="0" borderId="40" xfId="13" applyNumberFormat="1" applyFont="1" applyBorder="1" applyAlignment="1">
      <alignment horizontal="right" vertical="center"/>
    </xf>
    <xf numFmtId="0" fontId="0" fillId="0" borderId="19" xfId="13" applyFont="1" applyBorder="1" applyAlignment="1">
      <alignment horizontal="left" vertical="center"/>
    </xf>
    <xf numFmtId="0" fontId="5" fillId="0" borderId="18" xfId="13" applyFont="1" applyBorder="1" applyAlignment="1">
      <alignment horizontal="center" vertical="center"/>
    </xf>
    <xf numFmtId="3" fontId="5" fillId="0" borderId="15" xfId="13" applyNumberFormat="1" applyFont="1" applyBorder="1" applyAlignment="1">
      <alignment horizontal="right" vertical="center"/>
    </xf>
    <xf numFmtId="0" fontId="0" fillId="0" borderId="15" xfId="13" applyFont="1" applyBorder="1" applyAlignment="1">
      <alignment horizontal="left" vertical="center"/>
    </xf>
    <xf numFmtId="0" fontId="5" fillId="0" borderId="13" xfId="13" applyFont="1" applyBorder="1" applyAlignment="1">
      <alignment horizontal="center" vertical="center"/>
    </xf>
    <xf numFmtId="0" fontId="0" fillId="0" borderId="15" xfId="13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3" fontId="27" fillId="0" borderId="15" xfId="3" applyNumberFormat="1" applyFont="1" applyBorder="1" applyAlignment="1">
      <alignment horizontal="right"/>
    </xf>
    <xf numFmtId="0" fontId="27" fillId="0" borderId="15" xfId="3" applyFont="1" applyBorder="1" applyAlignment="1">
      <alignment wrapText="1"/>
    </xf>
    <xf numFmtId="3" fontId="5" fillId="0" borderId="19" xfId="13" applyNumberFormat="1" applyFont="1" applyBorder="1" applyAlignment="1">
      <alignment horizontal="right" vertical="center"/>
    </xf>
    <xf numFmtId="0" fontId="0" fillId="0" borderId="13" xfId="0" applyBorder="1" applyAlignment="1">
      <alignment horizontal="center"/>
    </xf>
    <xf numFmtId="3" fontId="27" fillId="0" borderId="7" xfId="3" applyNumberFormat="1" applyFont="1" applyBorder="1" applyAlignment="1">
      <alignment horizontal="right"/>
    </xf>
    <xf numFmtId="0" fontId="27" fillId="0" borderId="7" xfId="3" applyFont="1" applyBorder="1" applyAlignment="1">
      <alignment wrapText="1"/>
    </xf>
    <xf numFmtId="4" fontId="5" fillId="0" borderId="8" xfId="3" applyNumberFormat="1" applyFont="1" applyFill="1" applyBorder="1" applyAlignment="1">
      <alignment horizontal="right"/>
    </xf>
    <xf numFmtId="4" fontId="11" fillId="0" borderId="40" xfId="3" applyNumberFormat="1" applyFont="1" applyBorder="1" applyAlignment="1">
      <alignment horizontal="right"/>
    </xf>
    <xf numFmtId="4" fontId="5" fillId="0" borderId="15" xfId="3" applyNumberFormat="1" applyFont="1" applyFill="1" applyBorder="1" applyAlignment="1">
      <alignment horizontal="right"/>
    </xf>
    <xf numFmtId="4" fontId="30" fillId="0" borderId="8" xfId="10" applyNumberFormat="1" applyFont="1" applyFill="1" applyBorder="1" applyAlignment="1"/>
    <xf numFmtId="4" fontId="27" fillId="0" borderId="7" xfId="3" applyNumberFormat="1" applyFont="1" applyFill="1" applyBorder="1" applyAlignment="1">
      <alignment horizontal="right"/>
    </xf>
    <xf numFmtId="4" fontId="27" fillId="0" borderId="15" xfId="3" applyNumberFormat="1" applyFont="1" applyFill="1" applyBorder="1" applyAlignment="1">
      <alignment horizontal="right"/>
    </xf>
    <xf numFmtId="4" fontId="5" fillId="0" borderId="15" xfId="3" applyNumberFormat="1" applyFont="1" applyBorder="1" applyAlignment="1">
      <alignment horizontal="right"/>
    </xf>
    <xf numFmtId="4" fontId="6" fillId="2" borderId="6" xfId="1" applyNumberFormat="1" applyFont="1" applyFill="1" applyBorder="1" applyAlignment="1">
      <alignment horizontal="center" wrapText="1"/>
    </xf>
    <xf numFmtId="4" fontId="11" fillId="0" borderId="6" xfId="0" applyNumberFormat="1" applyFont="1" applyBorder="1"/>
    <xf numFmtId="4" fontId="0" fillId="0" borderId="15" xfId="0" applyNumberFormat="1" applyFont="1" applyFill="1" applyBorder="1" applyAlignment="1">
      <alignment horizontal="right"/>
    </xf>
    <xf numFmtId="4" fontId="0" fillId="0" borderId="8" xfId="0" applyNumberFormat="1" applyFont="1" applyFill="1" applyBorder="1" applyAlignment="1">
      <alignment horizontal="right"/>
    </xf>
    <xf numFmtId="4" fontId="0" fillId="0" borderId="9" xfId="0" applyNumberFormat="1" applyFont="1" applyFill="1" applyBorder="1"/>
    <xf numFmtId="4" fontId="0" fillId="0" borderId="9" xfId="0" applyNumberFormat="1" applyFont="1" applyFill="1" applyBorder="1" applyAlignment="1">
      <alignment horizontal="right"/>
    </xf>
    <xf numFmtId="4" fontId="11" fillId="0" borderId="6" xfId="0" applyNumberFormat="1" applyFont="1" applyFill="1" applyBorder="1" applyAlignment="1">
      <alignment horizontal="right"/>
    </xf>
    <xf numFmtId="4" fontId="5" fillId="0" borderId="15" xfId="2" applyNumberFormat="1" applyFont="1" applyFill="1" applyBorder="1"/>
    <xf numFmtId="4" fontId="5" fillId="0" borderId="8" xfId="2" applyNumberFormat="1" applyFont="1" applyFill="1" applyBorder="1"/>
    <xf numFmtId="4" fontId="5" fillId="0" borderId="9" xfId="2" applyNumberFormat="1" applyFont="1" applyFill="1" applyBorder="1"/>
    <xf numFmtId="3" fontId="5" fillId="0" borderId="9" xfId="3" applyNumberFormat="1" applyFont="1" applyBorder="1" applyAlignment="1"/>
    <xf numFmtId="3" fontId="6" fillId="0" borderId="11" xfId="3" applyNumberFormat="1" applyFont="1" applyBorder="1" applyAlignment="1">
      <alignment horizontal="right"/>
    </xf>
    <xf numFmtId="0" fontId="5" fillId="0" borderId="3" xfId="1" applyFont="1" applyBorder="1" applyAlignment="1">
      <alignment wrapText="1"/>
    </xf>
    <xf numFmtId="4" fontId="5" fillId="0" borderId="9" xfId="1" applyNumberFormat="1" applyFont="1" applyFill="1" applyBorder="1"/>
    <xf numFmtId="4" fontId="6" fillId="0" borderId="11" xfId="1" applyNumberFormat="1" applyFont="1" applyFill="1" applyBorder="1"/>
    <xf numFmtId="164" fontId="0" fillId="0" borderId="26" xfId="1" applyNumberFormat="1" applyFont="1" applyBorder="1" applyAlignment="1">
      <alignment horizontal="right"/>
    </xf>
    <xf numFmtId="3" fontId="27" fillId="0" borderId="12" xfId="3" applyNumberFormat="1" applyFont="1" applyBorder="1" applyAlignment="1">
      <alignment horizontal="right"/>
    </xf>
    <xf numFmtId="3" fontId="6" fillId="0" borderId="17" xfId="0" applyNumberFormat="1" applyFont="1" applyBorder="1"/>
    <xf numFmtId="3" fontId="6" fillId="7" borderId="12" xfId="0" applyNumberFormat="1" applyFont="1" applyFill="1" applyBorder="1"/>
    <xf numFmtId="3" fontId="6" fillId="0" borderId="20" xfId="0" applyNumberFormat="1" applyFont="1" applyBorder="1"/>
    <xf numFmtId="3" fontId="27" fillId="0" borderId="14" xfId="3" applyNumberFormat="1" applyFont="1" applyBorder="1" applyAlignment="1">
      <alignment horizontal="right"/>
    </xf>
    <xf numFmtId="0" fontId="5" fillId="0" borderId="2" xfId="3" applyFont="1" applyBorder="1" applyAlignment="1">
      <alignment horizontal="center" vertical="center"/>
    </xf>
    <xf numFmtId="0" fontId="32" fillId="0" borderId="41" xfId="10" applyFont="1" applyBorder="1"/>
    <xf numFmtId="0" fontId="32" fillId="0" borderId="40" xfId="10" applyFont="1" applyBorder="1"/>
    <xf numFmtId="3" fontId="32" fillId="0" borderId="40" xfId="10" applyNumberFormat="1" applyFont="1" applyFill="1" applyBorder="1"/>
    <xf numFmtId="3" fontId="32" fillId="0" borderId="39" xfId="10" applyNumberFormat="1" applyFont="1" applyBorder="1" applyAlignment="1">
      <alignment horizontal="right"/>
    </xf>
    <xf numFmtId="3" fontId="30" fillId="0" borderId="19" xfId="10" applyNumberFormat="1" applyFont="1" applyFill="1" applyBorder="1" applyAlignment="1"/>
    <xf numFmtId="4" fontId="30" fillId="0" borderId="19" xfId="10" applyNumberFormat="1" applyFont="1" applyFill="1" applyBorder="1" applyAlignment="1"/>
    <xf numFmtId="3" fontId="31" fillId="0" borderId="12" xfId="10" applyNumberFormat="1" applyFont="1" applyBorder="1"/>
    <xf numFmtId="3" fontId="31" fillId="0" borderId="20" xfId="10" applyNumberFormat="1" applyFont="1" applyFill="1" applyBorder="1" applyAlignment="1">
      <alignment horizontal="right"/>
    </xf>
    <xf numFmtId="0" fontId="30" fillId="0" borderId="18" xfId="10" applyFont="1" applyFill="1" applyBorder="1" applyAlignment="1">
      <alignment horizontal="center"/>
    </xf>
    <xf numFmtId="0" fontId="30" fillId="0" borderId="19" xfId="10" applyFont="1" applyFill="1" applyBorder="1" applyAlignment="1">
      <alignment wrapText="1"/>
    </xf>
    <xf numFmtId="3" fontId="34" fillId="0" borderId="0" xfId="10" applyNumberFormat="1" applyFont="1"/>
    <xf numFmtId="3" fontId="33" fillId="0" borderId="0" xfId="10" applyNumberFormat="1" applyFont="1"/>
    <xf numFmtId="3" fontId="40" fillId="0" borderId="0" xfId="10" applyNumberFormat="1" applyFont="1" applyAlignment="1">
      <alignment horizontal="right"/>
    </xf>
    <xf numFmtId="3" fontId="40" fillId="0" borderId="0" xfId="10" applyNumberFormat="1" applyFont="1" applyAlignment="1"/>
    <xf numFmtId="3" fontId="30" fillId="0" borderId="0" xfId="10" applyNumberFormat="1" applyFont="1" applyAlignment="1"/>
    <xf numFmtId="3" fontId="30" fillId="0" borderId="0" xfId="10" applyNumberFormat="1" applyFont="1" applyAlignment="1">
      <alignment horizontal="left" wrapText="1"/>
    </xf>
    <xf numFmtId="3" fontId="32" fillId="0" borderId="0" xfId="10" applyNumberFormat="1" applyFont="1" applyAlignment="1">
      <alignment horizontal="left" wrapText="1"/>
    </xf>
    <xf numFmtId="3" fontId="14" fillId="0" borderId="0" xfId="3" applyNumberFormat="1" applyFont="1"/>
    <xf numFmtId="3" fontId="15" fillId="0" borderId="0" xfId="3" applyNumberFormat="1" applyFont="1"/>
    <xf numFmtId="3" fontId="5" fillId="0" borderId="0" xfId="3" applyNumberFormat="1" applyFont="1" applyAlignment="1"/>
    <xf numFmtId="3" fontId="11" fillId="0" borderId="0" xfId="3" applyNumberFormat="1" applyFont="1" applyAlignment="1">
      <alignment horizontal="left" wrapText="1"/>
    </xf>
    <xf numFmtId="3" fontId="5" fillId="0" borderId="0" xfId="3" applyNumberFormat="1" applyFont="1" applyAlignment="1">
      <alignment horizontal="left" wrapText="1"/>
    </xf>
    <xf numFmtId="3" fontId="41" fillId="0" borderId="0" xfId="3" applyNumberFormat="1" applyFont="1" applyAlignment="1"/>
    <xf numFmtId="3" fontId="41" fillId="0" borderId="0" xfId="3" applyNumberFormat="1" applyFont="1" applyAlignment="1">
      <alignment horizontal="right" wrapText="1"/>
    </xf>
    <xf numFmtId="164" fontId="0" fillId="0" borderId="22" xfId="0" applyNumberFormat="1" applyBorder="1"/>
    <xf numFmtId="164" fontId="0" fillId="0" borderId="26" xfId="0" applyNumberFormat="1" applyBorder="1" applyAlignment="1">
      <alignment horizontal="right"/>
    </xf>
    <xf numFmtId="3" fontId="6" fillId="6" borderId="10" xfId="1" applyNumberFormat="1" applyFont="1" applyFill="1" applyBorder="1" applyAlignment="1">
      <alignment horizontal="center" wrapText="1"/>
    </xf>
    <xf numFmtId="164" fontId="6" fillId="6" borderId="24" xfId="1" applyNumberFormat="1" applyFont="1" applyFill="1" applyBorder="1" applyAlignment="1">
      <alignment horizontal="center" wrapText="1"/>
    </xf>
    <xf numFmtId="4" fontId="11" fillId="0" borderId="10" xfId="3" applyNumberFormat="1" applyFont="1" applyBorder="1" applyAlignment="1">
      <alignment horizontal="right"/>
    </xf>
    <xf numFmtId="0" fontId="11" fillId="0" borderId="28" xfId="3" applyFont="1" applyBorder="1"/>
    <xf numFmtId="0" fontId="5" fillId="0" borderId="5" xfId="3" applyFont="1" applyBorder="1" applyAlignment="1">
      <alignment horizontal="center"/>
    </xf>
    <xf numFmtId="4" fontId="6" fillId="0" borderId="20" xfId="3" applyNumberFormat="1" applyFont="1" applyFill="1" applyBorder="1" applyAlignment="1">
      <alignment horizontal="right"/>
    </xf>
    <xf numFmtId="49" fontId="20" fillId="0" borderId="42" xfId="3" applyNumberFormat="1" applyFont="1" applyBorder="1" applyAlignment="1">
      <alignment horizontal="center"/>
    </xf>
    <xf numFmtId="4" fontId="6" fillId="0" borderId="12" xfId="3" applyNumberFormat="1" applyFont="1" applyFill="1" applyBorder="1" applyAlignment="1">
      <alignment horizontal="right"/>
    </xf>
    <xf numFmtId="49" fontId="20" fillId="0" borderId="29" xfId="3" applyNumberFormat="1" applyFont="1" applyBorder="1" applyAlignment="1">
      <alignment horizontal="center"/>
    </xf>
    <xf numFmtId="4" fontId="6" fillId="0" borderId="17" xfId="3" applyNumberFormat="1" applyFont="1" applyBorder="1" applyAlignment="1">
      <alignment horizontal="right"/>
    </xf>
    <xf numFmtId="49" fontId="20" fillId="0" borderId="35" xfId="3" applyNumberFormat="1" applyFont="1" applyBorder="1" applyAlignment="1">
      <alignment horizontal="center"/>
    </xf>
    <xf numFmtId="4" fontId="6" fillId="0" borderId="14" xfId="3" applyNumberFormat="1" applyFont="1" applyBorder="1" applyAlignment="1">
      <alignment horizontal="right"/>
    </xf>
    <xf numFmtId="49" fontId="20" fillId="0" borderId="30" xfId="3" applyNumberFormat="1" applyFont="1" applyBorder="1" applyAlignment="1">
      <alignment horizontal="center"/>
    </xf>
    <xf numFmtId="4" fontId="6" fillId="0" borderId="0" xfId="3" applyNumberFormat="1" applyFont="1" applyBorder="1"/>
    <xf numFmtId="4" fontId="6" fillId="0" borderId="37" xfId="3" applyNumberFormat="1" applyFont="1" applyBorder="1" applyAlignment="1">
      <alignment horizontal="right"/>
    </xf>
    <xf numFmtId="49" fontId="5" fillId="0" borderId="36" xfId="3" applyNumberFormat="1" applyFont="1" applyBorder="1" applyAlignment="1">
      <alignment horizontal="center"/>
    </xf>
    <xf numFmtId="4" fontId="6" fillId="0" borderId="12" xfId="3" applyNumberFormat="1" applyFont="1" applyBorder="1" applyAlignment="1">
      <alignment horizontal="right"/>
    </xf>
    <xf numFmtId="49" fontId="5" fillId="0" borderId="29" xfId="3" applyNumberFormat="1" applyFont="1" applyBorder="1" applyAlignment="1">
      <alignment horizontal="center"/>
    </xf>
    <xf numFmtId="4" fontId="11" fillId="0" borderId="0" xfId="3" applyNumberFormat="1" applyFont="1" applyBorder="1"/>
    <xf numFmtId="4" fontId="13" fillId="3" borderId="10" xfId="5" applyNumberFormat="1" applyFont="1" applyFill="1" applyBorder="1" applyAlignment="1">
      <alignment horizontal="center" wrapText="1"/>
    </xf>
    <xf numFmtId="2" fontId="12" fillId="3" borderId="10" xfId="5" applyNumberFormat="1" applyFont="1" applyFill="1" applyBorder="1" applyAlignment="1">
      <alignment horizontal="center" wrapText="1"/>
    </xf>
    <xf numFmtId="4" fontId="10" fillId="0" borderId="0" xfId="5" applyNumberFormat="1" applyFont="1" applyAlignment="1">
      <alignment horizontal="right"/>
    </xf>
    <xf numFmtId="0" fontId="5" fillId="0" borderId="32" xfId="3" applyBorder="1"/>
    <xf numFmtId="3" fontId="0" fillId="0" borderId="5" xfId="0" applyNumberFormat="1" applyFont="1" applyFill="1" applyBorder="1" applyAlignment="1">
      <alignment horizontal="left" wrapText="1"/>
    </xf>
    <xf numFmtId="3" fontId="0" fillId="0" borderId="6" xfId="0" applyNumberFormat="1" applyFill="1" applyBorder="1" applyAlignment="1">
      <alignment horizontal="right"/>
    </xf>
    <xf numFmtId="0" fontId="8" fillId="0" borderId="0" xfId="3" applyFont="1" applyAlignment="1">
      <alignment horizontal="center" wrapText="1"/>
    </xf>
    <xf numFmtId="0" fontId="0" fillId="0" borderId="0" xfId="0" applyAlignment="1">
      <alignment horizontal="center"/>
    </xf>
    <xf numFmtId="164" fontId="15" fillId="0" borderId="24" xfId="0" applyNumberFormat="1" applyFont="1" applyBorder="1" applyAlignment="1">
      <alignment horizontal="right"/>
    </xf>
    <xf numFmtId="3" fontId="6" fillId="0" borderId="10" xfId="0" applyNumberFormat="1" applyFont="1" applyFill="1" applyBorder="1"/>
    <xf numFmtId="0" fontId="20" fillId="0" borderId="30" xfId="15" applyFont="1" applyBorder="1" applyAlignment="1">
      <alignment wrapText="1"/>
    </xf>
    <xf numFmtId="0" fontId="20" fillId="0" borderId="35" xfId="15" applyFont="1" applyBorder="1" applyAlignment="1">
      <alignment wrapText="1"/>
    </xf>
    <xf numFmtId="0" fontId="20" fillId="0" borderId="29" xfId="15" applyFont="1" applyBorder="1" applyAlignment="1">
      <alignment wrapText="1"/>
    </xf>
    <xf numFmtId="0" fontId="20" fillId="0" borderId="36" xfId="15" applyFont="1" applyBorder="1" applyAlignment="1">
      <alignment wrapText="1"/>
    </xf>
    <xf numFmtId="0" fontId="1" fillId="0" borderId="0" xfId="15" applyBorder="1" applyAlignment="1">
      <alignment wrapText="1"/>
    </xf>
    <xf numFmtId="0" fontId="20" fillId="0" borderId="42" xfId="15" applyFont="1" applyBorder="1" applyAlignment="1">
      <alignment wrapText="1"/>
    </xf>
    <xf numFmtId="0" fontId="11" fillId="0" borderId="24" xfId="3" applyFont="1" applyBorder="1"/>
    <xf numFmtId="0" fontId="5" fillId="0" borderId="2" xfId="3" applyFont="1" applyFill="1" applyBorder="1" applyAlignment="1">
      <alignment horizontal="center"/>
    </xf>
    <xf numFmtId="49" fontId="20" fillId="0" borderId="29" xfId="3" applyNumberFormat="1" applyFont="1" applyFill="1" applyBorder="1" applyAlignment="1">
      <alignment horizontal="center"/>
    </xf>
    <xf numFmtId="0" fontId="20" fillId="0" borderId="29" xfId="15" applyFont="1" applyFill="1" applyBorder="1" applyAlignment="1">
      <alignment wrapText="1"/>
    </xf>
    <xf numFmtId="49" fontId="5" fillId="0" borderId="29" xfId="3" applyNumberFormat="1" applyFont="1" applyFill="1" applyBorder="1" applyAlignment="1">
      <alignment horizontal="center"/>
    </xf>
    <xf numFmtId="4" fontId="0" fillId="0" borderId="15" xfId="0" applyNumberFormat="1" applyFont="1" applyFill="1" applyBorder="1"/>
    <xf numFmtId="4" fontId="0" fillId="0" borderId="8" xfId="0" applyNumberFormat="1" applyFont="1" applyFill="1" applyBorder="1"/>
    <xf numFmtId="4" fontId="0" fillId="0" borderId="6" xfId="0" applyNumberFormat="1" applyBorder="1"/>
    <xf numFmtId="4" fontId="11" fillId="0" borderId="0" xfId="7" applyNumberFormat="1" applyFont="1" applyBorder="1"/>
    <xf numFmtId="4" fontId="5" fillId="0" borderId="38" xfId="3" applyNumberFormat="1" applyFont="1" applyBorder="1" applyAlignment="1"/>
    <xf numFmtId="4" fontId="5" fillId="0" borderId="8" xfId="3" applyNumberFormat="1" applyFont="1" applyBorder="1" applyAlignment="1"/>
    <xf numFmtId="4" fontId="11" fillId="0" borderId="6" xfId="3" applyNumberFormat="1" applyFont="1" applyBorder="1"/>
    <xf numFmtId="4" fontId="9" fillId="0" borderId="0" xfId="3" applyNumberFormat="1" applyFont="1" applyBorder="1"/>
    <xf numFmtId="0" fontId="0" fillId="0" borderId="8" xfId="3" applyFont="1" applyBorder="1" applyAlignment="1">
      <alignment horizontal="left" wrapText="1"/>
    </xf>
    <xf numFmtId="4" fontId="5" fillId="0" borderId="16" xfId="3" applyNumberFormat="1" applyFont="1" applyFill="1" applyBorder="1" applyAlignment="1">
      <alignment horizontal="right"/>
    </xf>
    <xf numFmtId="4" fontId="5" fillId="0" borderId="34" xfId="3" applyNumberFormat="1" applyFont="1" applyFill="1" applyBorder="1" applyAlignment="1">
      <alignment horizontal="right"/>
    </xf>
    <xf numFmtId="4" fontId="26" fillId="0" borderId="0" xfId="3" applyNumberFormat="1" applyFont="1"/>
    <xf numFmtId="4" fontId="11" fillId="0" borderId="0" xfId="5" applyNumberFormat="1" applyFont="1" applyBorder="1"/>
    <xf numFmtId="4" fontId="5" fillId="0" borderId="7" xfId="8" applyNumberFormat="1" applyFont="1" applyBorder="1" applyAlignment="1">
      <alignment wrapText="1"/>
    </xf>
    <xf numFmtId="4" fontId="5" fillId="0" borderId="8" xfId="8" applyNumberFormat="1" applyFont="1" applyBorder="1" applyAlignment="1">
      <alignment wrapText="1"/>
    </xf>
    <xf numFmtId="4" fontId="5" fillId="0" borderId="19" xfId="8" applyNumberFormat="1" applyFont="1" applyBorder="1" applyAlignment="1">
      <alignment wrapText="1"/>
    </xf>
    <xf numFmtId="4" fontId="0" fillId="0" borderId="0" xfId="3" applyNumberFormat="1" applyFont="1" applyBorder="1" applyAlignment="1">
      <alignment wrapText="1"/>
    </xf>
    <xf numFmtId="4" fontId="5" fillId="0" borderId="31" xfId="3" applyNumberFormat="1" applyFont="1" applyBorder="1" applyAlignment="1">
      <alignment horizontal="right"/>
    </xf>
    <xf numFmtId="4" fontId="5" fillId="0" borderId="16" xfId="3" applyNumberFormat="1" applyFont="1" applyBorder="1" applyAlignment="1">
      <alignment horizontal="right"/>
    </xf>
    <xf numFmtId="4" fontId="5" fillId="0" borderId="34" xfId="3" applyNumberFormat="1" applyFont="1" applyBorder="1" applyAlignment="1">
      <alignment horizontal="right"/>
    </xf>
    <xf numFmtId="4" fontId="32" fillId="0" borderId="0" xfId="12" applyNumberFormat="1" applyFont="1" applyBorder="1"/>
    <xf numFmtId="4" fontId="30" fillId="0" borderId="7" xfId="10" applyNumberFormat="1" applyFont="1" applyFill="1" applyBorder="1" applyAlignment="1"/>
    <xf numFmtId="4" fontId="32" fillId="0" borderId="40" xfId="10" applyNumberFormat="1" applyFont="1" applyFill="1" applyBorder="1"/>
    <xf numFmtId="4" fontId="5" fillId="0" borderId="15" xfId="3" applyNumberFormat="1" applyFont="1" applyFill="1" applyBorder="1" applyAlignment="1">
      <alignment horizontal="right" vertical="center"/>
    </xf>
    <xf numFmtId="4" fontId="5" fillId="0" borderId="19" xfId="3" applyNumberFormat="1" applyFont="1" applyFill="1" applyBorder="1" applyAlignment="1">
      <alignment horizontal="right" vertical="center"/>
    </xf>
    <xf numFmtId="4" fontId="5" fillId="0" borderId="40" xfId="3" applyNumberFormat="1" applyFont="1" applyFill="1" applyBorder="1" applyAlignment="1">
      <alignment horizontal="right" vertical="center"/>
    </xf>
    <xf numFmtId="4" fontId="5" fillId="0" borderId="19" xfId="3" applyNumberFormat="1" applyFont="1" applyBorder="1" applyAlignment="1"/>
    <xf numFmtId="4" fontId="5" fillId="0" borderId="9" xfId="3" applyNumberFormat="1" applyFont="1" applyBorder="1" applyAlignment="1"/>
    <xf numFmtId="4" fontId="27" fillId="0" borderId="8" xfId="3" applyNumberFormat="1" applyFont="1" applyBorder="1" applyAlignment="1"/>
    <xf numFmtId="165" fontId="5" fillId="0" borderId="0" xfId="7" applyNumberFormat="1" applyFont="1" applyBorder="1" applyAlignment="1">
      <alignment horizontal="right"/>
    </xf>
    <xf numFmtId="3" fontId="6" fillId="0" borderId="11" xfId="3" applyNumberFormat="1" applyFont="1" applyFill="1" applyBorder="1" applyAlignment="1">
      <alignment horizontal="right"/>
    </xf>
    <xf numFmtId="4" fontId="5" fillId="0" borderId="0" xfId="3" applyNumberFormat="1" applyAlignment="1">
      <alignment horizontal="left"/>
    </xf>
    <xf numFmtId="0" fontId="5" fillId="0" borderId="3" xfId="10" applyFont="1" applyBorder="1" applyAlignment="1">
      <alignment horizontal="center"/>
    </xf>
    <xf numFmtId="0" fontId="0" fillId="0" borderId="8" xfId="13" applyFont="1" applyBorder="1" applyAlignment="1">
      <alignment wrapText="1"/>
    </xf>
    <xf numFmtId="4" fontId="14" fillId="0" borderId="0" xfId="3" applyNumberFormat="1" applyFont="1"/>
    <xf numFmtId="4" fontId="15" fillId="0" borderId="0" xfId="3" applyNumberFormat="1" applyFont="1"/>
    <xf numFmtId="4" fontId="5" fillId="0" borderId="0" xfId="3" applyNumberFormat="1" applyFont="1" applyAlignment="1">
      <alignment horizontal="left"/>
    </xf>
    <xf numFmtId="4" fontId="5" fillId="0" borderId="0" xfId="3" applyNumberFormat="1" applyFont="1" applyAlignment="1"/>
    <xf numFmtId="4" fontId="11" fillId="0" borderId="0" xfId="3" applyNumberFormat="1" applyFont="1"/>
    <xf numFmtId="165" fontId="5" fillId="0" borderId="21" xfId="7" applyNumberFormat="1" applyFont="1" applyBorder="1" applyAlignment="1">
      <alignment horizontal="right"/>
    </xf>
    <xf numFmtId="165" fontId="5" fillId="0" borderId="22" xfId="7" applyNumberFormat="1" applyFont="1" applyBorder="1" applyAlignment="1">
      <alignment horizontal="right"/>
    </xf>
    <xf numFmtId="165" fontId="11" fillId="0" borderId="24" xfId="7" applyNumberFormat="1" applyFont="1" applyBorder="1" applyAlignment="1">
      <alignment horizontal="right"/>
    </xf>
    <xf numFmtId="165" fontId="5" fillId="0" borderId="21" xfId="5" applyNumberFormat="1" applyFont="1" applyBorder="1" applyAlignment="1">
      <alignment horizontal="right"/>
    </xf>
    <xf numFmtId="165" fontId="5" fillId="0" borderId="22" xfId="5" applyNumberFormat="1" applyFont="1" applyBorder="1" applyAlignment="1">
      <alignment horizontal="right"/>
    </xf>
    <xf numFmtId="165" fontId="0" fillId="0" borderId="22" xfId="5" applyNumberFormat="1" applyFont="1" applyBorder="1" applyAlignment="1">
      <alignment horizontal="right"/>
    </xf>
    <xf numFmtId="165" fontId="0" fillId="0" borderId="26" xfId="5" applyNumberFormat="1" applyFont="1" applyBorder="1" applyAlignment="1">
      <alignment horizontal="right"/>
    </xf>
    <xf numFmtId="165" fontId="0" fillId="0" borderId="23" xfId="5" applyNumberFormat="1" applyFont="1" applyBorder="1" applyAlignment="1">
      <alignment horizontal="right"/>
    </xf>
    <xf numFmtId="165" fontId="11" fillId="0" borderId="44" xfId="5" applyNumberFormat="1" applyFont="1" applyBorder="1" applyAlignment="1">
      <alignment horizontal="right"/>
    </xf>
    <xf numFmtId="165" fontId="5" fillId="0" borderId="25" xfId="5" applyNumberFormat="1" applyFont="1" applyBorder="1" applyAlignment="1">
      <alignment horizontal="right"/>
    </xf>
    <xf numFmtId="165" fontId="5" fillId="0" borderId="23" xfId="7" applyNumberFormat="1" applyFont="1" applyBorder="1" applyAlignment="1">
      <alignment horizontal="right"/>
    </xf>
    <xf numFmtId="165" fontId="11" fillId="0" borderId="44" xfId="7" applyNumberFormat="1" applyFont="1" applyBorder="1" applyAlignment="1">
      <alignment horizontal="right"/>
    </xf>
    <xf numFmtId="165" fontId="0" fillId="0" borderId="22" xfId="7" applyNumberFormat="1" applyFont="1" applyBorder="1" applyAlignment="1">
      <alignment horizontal="right"/>
    </xf>
    <xf numFmtId="165" fontId="0" fillId="0" borderId="26" xfId="7" applyNumberFormat="1" applyFont="1" applyBorder="1" applyAlignment="1">
      <alignment horizontal="right"/>
    </xf>
    <xf numFmtId="165" fontId="27" fillId="0" borderId="22" xfId="7" applyNumberFormat="1" applyFont="1" applyBorder="1" applyAlignment="1">
      <alignment horizontal="right"/>
    </xf>
    <xf numFmtId="165" fontId="27" fillId="0" borderId="21" xfId="5" applyNumberFormat="1" applyFont="1" applyBorder="1" applyAlignment="1">
      <alignment horizontal="right"/>
    </xf>
    <xf numFmtId="165" fontId="5" fillId="0" borderId="23" xfId="5" applyNumberFormat="1" applyFont="1" applyBorder="1" applyAlignment="1">
      <alignment horizontal="right"/>
    </xf>
    <xf numFmtId="165" fontId="27" fillId="0" borderId="25" xfId="5" applyNumberFormat="1" applyFont="1" applyBorder="1" applyAlignment="1">
      <alignment horizontal="right"/>
    </xf>
    <xf numFmtId="165" fontId="5" fillId="0" borderId="20" xfId="5" applyNumberFormat="1" applyFont="1" applyBorder="1" applyAlignment="1">
      <alignment horizontal="right"/>
    </xf>
    <xf numFmtId="165" fontId="30" fillId="0" borderId="21" xfId="12" applyNumberFormat="1" applyFont="1" applyFill="1" applyBorder="1" applyAlignment="1">
      <alignment horizontal="right"/>
    </xf>
    <xf numFmtId="165" fontId="30" fillId="0" borderId="22" xfId="12" applyNumberFormat="1" applyFont="1" applyFill="1" applyBorder="1" applyAlignment="1">
      <alignment horizontal="right"/>
    </xf>
    <xf numFmtId="165" fontId="30" fillId="0" borderId="23" xfId="12" applyNumberFormat="1" applyFont="1" applyFill="1" applyBorder="1" applyAlignment="1">
      <alignment horizontal="right"/>
    </xf>
    <xf numFmtId="165" fontId="32" fillId="0" borderId="44" xfId="12" applyNumberFormat="1" applyFont="1" applyBorder="1" applyAlignment="1">
      <alignment horizontal="right"/>
    </xf>
    <xf numFmtId="165" fontId="5" fillId="0" borderId="25" xfId="7" applyNumberFormat="1" applyFont="1" applyBorder="1" applyAlignment="1">
      <alignment horizontal="right"/>
    </xf>
    <xf numFmtId="165" fontId="5" fillId="0" borderId="27" xfId="7" applyNumberFormat="1" applyFont="1" applyBorder="1" applyAlignment="1">
      <alignment horizontal="right"/>
    </xf>
    <xf numFmtId="3" fontId="5" fillId="0" borderId="9" xfId="3" applyNumberFormat="1" applyFont="1" applyBorder="1" applyAlignment="1">
      <alignment horizontal="right"/>
    </xf>
    <xf numFmtId="3" fontId="6" fillId="0" borderId="26" xfId="3" applyNumberFormat="1" applyFont="1" applyBorder="1" applyAlignment="1">
      <alignment horizontal="right"/>
    </xf>
    <xf numFmtId="165" fontId="5" fillId="0" borderId="26" xfId="5" applyNumberFormat="1" applyFont="1" applyBorder="1" applyAlignment="1">
      <alignment horizontal="right"/>
    </xf>
    <xf numFmtId="165" fontId="11" fillId="0" borderId="24" xfId="5" applyNumberFormat="1" applyFont="1" applyBorder="1" applyAlignment="1">
      <alignment horizontal="right"/>
    </xf>
    <xf numFmtId="0" fontId="11" fillId="0" borderId="33" xfId="3" applyFont="1" applyBorder="1"/>
    <xf numFmtId="0" fontId="11" fillId="0" borderId="10" xfId="3" applyFont="1" applyBorder="1"/>
    <xf numFmtId="4" fontId="11" fillId="0" borderId="28" xfId="3" applyNumberFormat="1" applyFont="1" applyBorder="1"/>
    <xf numFmtId="3" fontId="11" fillId="0" borderId="10" xfId="3" applyNumberFormat="1" applyFont="1" applyBorder="1"/>
    <xf numFmtId="165" fontId="11" fillId="0" borderId="10" xfId="7" applyNumberFormat="1" applyFont="1" applyBorder="1" applyAlignment="1">
      <alignment horizontal="right"/>
    </xf>
    <xf numFmtId="0" fontId="0" fillId="0" borderId="9" xfId="3" applyFont="1" applyBorder="1" applyAlignment="1">
      <alignment horizontal="left" vertical="center" wrapText="1"/>
    </xf>
    <xf numFmtId="164" fontId="17" fillId="0" borderId="0" xfId="1" applyNumberFormat="1" applyFont="1" applyAlignment="1">
      <alignment horizontal="right"/>
    </xf>
    <xf numFmtId="0" fontId="39" fillId="0" borderId="0" xfId="0" applyFont="1" applyAlignment="1">
      <alignment horizontal="left" vertical="top" wrapText="1"/>
    </xf>
    <xf numFmtId="49" fontId="8" fillId="0" borderId="0" xfId="2" applyNumberFormat="1" applyFont="1" applyAlignment="1">
      <alignment horizontal="left"/>
    </xf>
    <xf numFmtId="49" fontId="17" fillId="0" borderId="0" xfId="2" applyNumberFormat="1" applyFont="1" applyAlignment="1">
      <alignment horizontal="left"/>
    </xf>
    <xf numFmtId="49" fontId="0" fillId="0" borderId="0" xfId="0" applyNumberFormat="1" applyAlignment="1"/>
    <xf numFmtId="0" fontId="0" fillId="0" borderId="0" xfId="0" applyAlignment="1">
      <alignment wrapText="1"/>
    </xf>
    <xf numFmtId="0" fontId="8" fillId="0" borderId="0" xfId="3" applyFont="1" applyAlignment="1">
      <alignment horizontal="center" wrapText="1"/>
    </xf>
    <xf numFmtId="0" fontId="0" fillId="0" borderId="0" xfId="0" applyAlignment="1">
      <alignment horizontal="center"/>
    </xf>
    <xf numFmtId="0" fontId="38" fillId="0" borderId="0" xfId="10" applyFont="1" applyAlignment="1">
      <alignment horizontal="center" wrapText="1"/>
    </xf>
    <xf numFmtId="0" fontId="30" fillId="0" borderId="0" xfId="11" applyAlignment="1">
      <alignment horizontal="center"/>
    </xf>
    <xf numFmtId="0" fontId="1" fillId="0" borderId="0" xfId="15" applyAlignment="1">
      <alignment horizontal="center"/>
    </xf>
  </cellXfs>
  <cellStyles count="16">
    <cellStyle name="Normální" xfId="0" builtinId="0"/>
    <cellStyle name="Normální 2" xfId="4"/>
    <cellStyle name="Normální 3" xfId="6"/>
    <cellStyle name="Normální 4" xfId="11"/>
    <cellStyle name="Normální 5" xfId="14"/>
    <cellStyle name="Normální 6" xfId="15"/>
    <cellStyle name="normální_1.-7" xfId="7"/>
    <cellStyle name="normální_1.-7 2" xfId="12"/>
    <cellStyle name="normální_1.-7 2 2" xfId="5"/>
    <cellStyle name="normální_10" xfId="9"/>
    <cellStyle name="normální_čerp.-celek 1.-9.09" xfId="1"/>
    <cellStyle name="normální_čerp.-celek r.2009 2 2" xfId="13"/>
    <cellStyle name="normální_Fondy" xfId="2"/>
    <cellStyle name="normální_t 01" xfId="3"/>
    <cellStyle name="normální_t 01 2" xfId="10"/>
    <cellStyle name="normální_t 02" xfId="8"/>
  </cellStyles>
  <dxfs count="0"/>
  <tableStyles count="0" defaultTableStyle="TableStyleMedium2" defaultPivotStyle="PivotStyleLight16"/>
  <colors>
    <mruColors>
      <color rgb="FFCCFFFF"/>
      <color rgb="FFFFFF66"/>
      <color rgb="FFFFFFCC"/>
      <color rgb="FFFFFFFF"/>
      <color rgb="FFCC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3"/>
  <sheetViews>
    <sheetView zoomScaleNormal="100" workbookViewId="0"/>
  </sheetViews>
  <sheetFormatPr defaultRowHeight="12.75" x14ac:dyDescent="0.2"/>
  <cols>
    <col min="1" max="1" width="75.7109375" style="4" customWidth="1"/>
    <col min="2" max="3" width="20.7109375" style="131" customWidth="1"/>
    <col min="4" max="4" width="22.7109375" style="131" customWidth="1"/>
    <col min="5" max="5" width="10.7109375" style="60" customWidth="1"/>
    <col min="6" max="16384" width="9.140625" style="4"/>
  </cols>
  <sheetData>
    <row r="1" spans="1:5" ht="16.5" customHeight="1" x14ac:dyDescent="0.25">
      <c r="E1" s="631" t="s">
        <v>259</v>
      </c>
    </row>
    <row r="2" spans="1:5" ht="24" customHeight="1" x14ac:dyDescent="0.35">
      <c r="A2" s="57" t="s">
        <v>100</v>
      </c>
    </row>
    <row r="3" spans="1:5" ht="15" customHeight="1" x14ac:dyDescent="0.25">
      <c r="A3" s="77"/>
    </row>
    <row r="4" spans="1:5" ht="18" x14ac:dyDescent="0.25">
      <c r="A4" s="76" t="s">
        <v>64</v>
      </c>
    </row>
    <row r="5" spans="1:5" ht="15" customHeight="1" x14ac:dyDescent="0.25">
      <c r="A5" s="65"/>
    </row>
    <row r="6" spans="1:5" ht="15" customHeight="1" thickBot="1" x14ac:dyDescent="0.3">
      <c r="A6" s="75"/>
      <c r="E6" s="74" t="s">
        <v>0</v>
      </c>
    </row>
    <row r="7" spans="1:5" ht="45.75" customHeight="1" thickBot="1" x14ac:dyDescent="0.3">
      <c r="A7" s="73" t="s">
        <v>1</v>
      </c>
      <c r="B7" s="469" t="s">
        <v>329</v>
      </c>
      <c r="C7" s="39" t="s">
        <v>101</v>
      </c>
      <c r="D7" s="138" t="s">
        <v>102</v>
      </c>
      <c r="E7" s="99" t="s">
        <v>103</v>
      </c>
    </row>
    <row r="8" spans="1:5" ht="20.25" customHeight="1" x14ac:dyDescent="0.2">
      <c r="A8" s="72" t="s">
        <v>63</v>
      </c>
      <c r="B8" s="172">
        <f>'Sumář příjmů a výdajů'!B9+'Sumář příjmů a výdajů'!B10</f>
        <v>7202964.8400000008</v>
      </c>
      <c r="C8" s="172">
        <f>'Sumář příjmů a výdajů'!C9+'Sumář příjmů a výdajů'!C10</f>
        <v>7577500</v>
      </c>
      <c r="D8" s="139">
        <f>'Sumář příjmů a výdajů'!D9+'Sumář příjmů a výdajů'!D10</f>
        <v>8502500</v>
      </c>
      <c r="E8" s="126">
        <f t="shared" ref="E8:E16" si="0">D8/C8*100</f>
        <v>112.20719234576046</v>
      </c>
    </row>
    <row r="9" spans="1:5" ht="20.25" customHeight="1" x14ac:dyDescent="0.2">
      <c r="A9" s="71" t="s">
        <v>62</v>
      </c>
      <c r="B9" s="173">
        <f>'Sumář příjmů a výdajů'!B11+'Sumář příjmů a výdajů'!B12+'Sumář příjmů a výdajů'!B13+'Sumář příjmů a výdajů'!B14</f>
        <v>361158</v>
      </c>
      <c r="C9" s="173">
        <f>'Sumář příjmů a výdajů'!C11+'Sumář příjmů a výdajů'!C12+'Sumář příjmů a výdajů'!C13</f>
        <v>507922</v>
      </c>
      <c r="D9" s="140">
        <f>'Sumář příjmů a výdajů'!D11+'Sumář příjmů a výdajů'!D12+'Sumář příjmů a výdajů'!D13</f>
        <v>96949</v>
      </c>
      <c r="E9" s="127">
        <f t="shared" si="0"/>
        <v>19.087379558278634</v>
      </c>
    </row>
    <row r="10" spans="1:5" ht="20.25" customHeight="1" x14ac:dyDescent="0.2">
      <c r="A10" s="71" t="s">
        <v>61</v>
      </c>
      <c r="B10" s="173">
        <f>'Sumář příjmů a výdajů'!B15</f>
        <v>5908.38</v>
      </c>
      <c r="C10" s="173">
        <f>'Sumář příjmů a výdajů'!C15</f>
        <v>10000</v>
      </c>
      <c r="D10" s="140">
        <f>'Sumář příjmů a výdajů'!D15</f>
        <v>10000</v>
      </c>
      <c r="E10" s="127">
        <f t="shared" si="0"/>
        <v>100</v>
      </c>
    </row>
    <row r="11" spans="1:5" ht="20.25" customHeight="1" x14ac:dyDescent="0.2">
      <c r="A11" s="71" t="s">
        <v>60</v>
      </c>
      <c r="B11" s="173">
        <f>'Sumář příjmů a výdajů'!B16+'Sumář příjmů a výdajů'!B17+'Sumář příjmů a výdajů'!B18+'Sumář příjmů a výdajů'!B19</f>
        <v>13099651.319999998</v>
      </c>
      <c r="C11" s="173">
        <f>'Sumář příjmů a výdajů'!C16+'Sumář příjmů a výdajů'!C17</f>
        <v>11012226.4</v>
      </c>
      <c r="D11" s="140">
        <f>'Sumář příjmů a výdajů'!D16+'Sumář příjmů a výdajů'!D17</f>
        <v>11606449.300000001</v>
      </c>
      <c r="E11" s="127">
        <f t="shared" si="0"/>
        <v>105.39602872676137</v>
      </c>
    </row>
    <row r="12" spans="1:5" s="65" customFormat="1" ht="30.2" customHeight="1" x14ac:dyDescent="0.25">
      <c r="A12" s="70" t="s">
        <v>10</v>
      </c>
      <c r="B12" s="169">
        <f t="shared" ref="B12" si="1">SUM(B8:B11)</f>
        <v>20669682.539999999</v>
      </c>
      <c r="C12" s="169">
        <f>SUM(C8:C11)</f>
        <v>19107648.399999999</v>
      </c>
      <c r="D12" s="141">
        <f t="shared" ref="D12" si="2">SUM(D8:D11)</f>
        <v>20215898.300000001</v>
      </c>
      <c r="E12" s="128">
        <f t="shared" si="0"/>
        <v>105.80003293340903</v>
      </c>
    </row>
    <row r="13" spans="1:5" s="65" customFormat="1" ht="30.2" customHeight="1" x14ac:dyDescent="0.25">
      <c r="A13" s="69" t="s">
        <v>59</v>
      </c>
      <c r="B13" s="169">
        <f>'Sumář příjmů a výdajů'!B49</f>
        <v>20472478.810000002</v>
      </c>
      <c r="C13" s="169">
        <f>'Sumář příjmů a výdajů'!C49</f>
        <v>19078161.399999999</v>
      </c>
      <c r="D13" s="141">
        <f>'Sumář příjmů a výdajů'!D49</f>
        <v>19986411.300000001</v>
      </c>
      <c r="E13" s="128">
        <f t="shared" si="0"/>
        <v>104.76067835341829</v>
      </c>
    </row>
    <row r="14" spans="1:5" s="65" customFormat="1" ht="30.2" customHeight="1" x14ac:dyDescent="0.25">
      <c r="A14" s="69" t="s">
        <v>58</v>
      </c>
      <c r="B14" s="169">
        <f t="shared" ref="B14" si="3">B12-B13</f>
        <v>197203.72999999672</v>
      </c>
      <c r="C14" s="169">
        <f>C12-C13</f>
        <v>29487</v>
      </c>
      <c r="D14" s="141">
        <f t="shared" ref="D14" si="4">D12-D13</f>
        <v>229487</v>
      </c>
      <c r="E14" s="128">
        <f t="shared" si="0"/>
        <v>778.2649981347713</v>
      </c>
    </row>
    <row r="15" spans="1:5" ht="20.25" customHeight="1" x14ac:dyDescent="0.2">
      <c r="A15" s="144" t="s">
        <v>270</v>
      </c>
      <c r="B15" s="173">
        <f>'Sumář příjmů a výdajů'!B23+'Sumář příjmů a výdajů'!B24</f>
        <v>38412.759999999995</v>
      </c>
      <c r="C15" s="173">
        <f>'Sumář příjmů a výdajů'!C23+'Sumář příjmů a výdajů'!C24</f>
        <v>210000</v>
      </c>
      <c r="D15" s="140">
        <f>'Sumář příjmů a výdajů'!D23+'Sumář příjmů a výdajů'!D24</f>
        <v>10000</v>
      </c>
      <c r="E15" s="127">
        <f t="shared" si="0"/>
        <v>4.7619047619047619</v>
      </c>
    </row>
    <row r="16" spans="1:5" ht="20.25" customHeight="1" x14ac:dyDescent="0.2">
      <c r="A16" s="68" t="s">
        <v>17</v>
      </c>
      <c r="B16" s="173">
        <f>-'Sumář příjmů a výdajů'!B52</f>
        <v>-239486.82</v>
      </c>
      <c r="C16" s="173">
        <f>-'Sumář příjmů a výdajů'!C52</f>
        <v>-239487</v>
      </c>
      <c r="D16" s="140">
        <f>-'Sumář příjmů a výdajů'!D52</f>
        <v>-239487</v>
      </c>
      <c r="E16" s="127">
        <f t="shared" si="0"/>
        <v>100</v>
      </c>
    </row>
    <row r="17" spans="1:5" ht="20.25" customHeight="1" x14ac:dyDescent="0.2">
      <c r="A17" s="481" t="s">
        <v>271</v>
      </c>
      <c r="B17" s="482">
        <f>-'Sumář příjmů a výdajů'!B53</f>
        <v>3870.33</v>
      </c>
      <c r="C17" s="482">
        <v>0</v>
      </c>
      <c r="D17" s="483">
        <v>0</v>
      </c>
      <c r="E17" s="484" t="s">
        <v>215</v>
      </c>
    </row>
    <row r="18" spans="1:5" s="65" customFormat="1" ht="30.2" customHeight="1" thickBot="1" x14ac:dyDescent="0.3">
      <c r="A18" s="67" t="s">
        <v>57</v>
      </c>
      <c r="B18" s="170">
        <f>SUM(B15:B17)</f>
        <v>-197203.73</v>
      </c>
      <c r="C18" s="170">
        <f>SUM(C15:C17)</f>
        <v>-29487</v>
      </c>
      <c r="D18" s="142">
        <f t="shared" ref="D18" si="5">SUM(D15:D16)</f>
        <v>-229487</v>
      </c>
      <c r="E18" s="129">
        <f>D18/C18*100</f>
        <v>778.2649981347713</v>
      </c>
    </row>
    <row r="19" spans="1:5" s="65" customFormat="1" ht="30" customHeight="1" thickBot="1" x14ac:dyDescent="0.3">
      <c r="A19" s="66" t="s">
        <v>19</v>
      </c>
      <c r="B19" s="171">
        <f t="shared" ref="B19" si="6">SUM(B14+B18)</f>
        <v>-3.2887328416109085E-9</v>
      </c>
      <c r="C19" s="171">
        <f>SUM(C14+C18)</f>
        <v>0</v>
      </c>
      <c r="D19" s="143">
        <f t="shared" ref="D19" si="7">SUM(D14+D18)</f>
        <v>0</v>
      </c>
      <c r="E19" s="130" t="s">
        <v>215</v>
      </c>
    </row>
    <row r="20" spans="1:5" ht="15.75" x14ac:dyDescent="0.25">
      <c r="A20" s="64"/>
    </row>
    <row r="21" spans="1:5" ht="15.75" x14ac:dyDescent="0.25">
      <c r="A21" s="64"/>
    </row>
    <row r="22" spans="1:5" ht="50.25" customHeight="1" x14ac:dyDescent="0.2">
      <c r="A22" s="632" t="s">
        <v>272</v>
      </c>
      <c r="B22" s="632"/>
      <c r="C22" s="632"/>
      <c r="D22" s="632"/>
      <c r="E22" s="632"/>
    </row>
    <row r="23" spans="1:5" ht="15.75" x14ac:dyDescent="0.25">
      <c r="A23" s="64"/>
    </row>
    <row r="24" spans="1:5" ht="15.75" x14ac:dyDescent="0.25">
      <c r="A24" s="64"/>
    </row>
    <row r="25" spans="1:5" ht="15.75" x14ac:dyDescent="0.25">
      <c r="A25" s="64"/>
    </row>
    <row r="26" spans="1:5" ht="15.75" x14ac:dyDescent="0.25">
      <c r="A26" s="64"/>
    </row>
    <row r="27" spans="1:5" ht="15.75" x14ac:dyDescent="0.25">
      <c r="A27" s="64"/>
    </row>
    <row r="28" spans="1:5" ht="15.75" x14ac:dyDescent="0.25">
      <c r="A28" s="64"/>
    </row>
    <row r="29" spans="1:5" ht="15.75" x14ac:dyDescent="0.25">
      <c r="A29" s="64"/>
    </row>
    <row r="30" spans="1:5" ht="15.75" x14ac:dyDescent="0.25">
      <c r="A30" s="64"/>
    </row>
    <row r="31" spans="1:5" ht="15.75" x14ac:dyDescent="0.25">
      <c r="A31" s="64"/>
    </row>
    <row r="433" spans="1:6" x14ac:dyDescent="0.2">
      <c r="A433" s="442"/>
      <c r="F433" s="442"/>
    </row>
  </sheetData>
  <mergeCells count="1">
    <mergeCell ref="A22:E22"/>
  </mergeCells>
  <phoneticPr fontId="1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26"/>
  <sheetViews>
    <sheetView zoomScaleNormal="100" workbookViewId="0">
      <selection activeCell="D25" sqref="D25"/>
    </sheetView>
  </sheetViews>
  <sheetFormatPr defaultRowHeight="12.75" x14ac:dyDescent="0.2"/>
  <cols>
    <col min="1" max="1" width="8.7109375" style="360" customWidth="1"/>
    <col min="2" max="2" width="55.7109375" style="360" customWidth="1"/>
    <col min="3" max="3" width="16.7109375" style="363" customWidth="1"/>
    <col min="4" max="4" width="16.7109375" style="364" customWidth="1"/>
    <col min="5" max="5" width="20.7109375" style="362" customWidth="1"/>
    <col min="6" max="6" width="8" style="361" customWidth="1"/>
    <col min="7" max="7" width="11.42578125" style="364" customWidth="1"/>
    <col min="8" max="254" width="11.42578125" style="360" customWidth="1"/>
    <col min="255" max="16384" width="9.140625" style="360"/>
  </cols>
  <sheetData>
    <row r="2" spans="1:15" ht="20.25" customHeight="1" x14ac:dyDescent="0.25">
      <c r="A2" s="639" t="s">
        <v>104</v>
      </c>
      <c r="B2" s="640"/>
      <c r="C2" s="640"/>
      <c r="D2" s="640"/>
      <c r="E2" s="640"/>
      <c r="F2" s="640"/>
    </row>
    <row r="4" spans="1:15" ht="20.100000000000001" customHeight="1" x14ac:dyDescent="0.25">
      <c r="A4" s="389" t="s">
        <v>231</v>
      </c>
      <c r="F4" s="388"/>
    </row>
    <row r="5" spans="1:15" ht="15" customHeight="1" thickBot="1" x14ac:dyDescent="0.3">
      <c r="A5" s="389"/>
      <c r="F5" s="388" t="s">
        <v>0</v>
      </c>
    </row>
    <row r="6" spans="1:15" s="383" customFormat="1" ht="35.25" customHeight="1" thickBot="1" x14ac:dyDescent="0.25">
      <c r="A6" s="387" t="s">
        <v>53</v>
      </c>
      <c r="B6" s="387" t="s">
        <v>105</v>
      </c>
      <c r="C6" s="247" t="s">
        <v>329</v>
      </c>
      <c r="D6" s="386" t="s">
        <v>101</v>
      </c>
      <c r="E6" s="385" t="s">
        <v>102</v>
      </c>
      <c r="F6" s="384" t="s">
        <v>103</v>
      </c>
      <c r="G6" s="501"/>
    </row>
    <row r="7" spans="1:15" s="377" customFormat="1" ht="20.100000000000001" customHeight="1" thickBot="1" x14ac:dyDescent="0.3">
      <c r="A7" s="382"/>
      <c r="B7" s="381" t="s">
        <v>106</v>
      </c>
      <c r="C7" s="577"/>
      <c r="D7" s="380"/>
      <c r="E7" s="379"/>
      <c r="F7" s="378"/>
      <c r="G7" s="502"/>
    </row>
    <row r="8" spans="1:15" s="366" customFormat="1" ht="15" customHeight="1" x14ac:dyDescent="0.2">
      <c r="A8" s="376">
        <v>2212</v>
      </c>
      <c r="B8" s="375" t="s">
        <v>149</v>
      </c>
      <c r="C8" s="578">
        <v>1069212.74</v>
      </c>
      <c r="D8" s="374">
        <v>1331129</v>
      </c>
      <c r="E8" s="373">
        <v>1592067</v>
      </c>
      <c r="F8" s="615">
        <f>E8/D8*100</f>
        <v>119.60275826009349</v>
      </c>
      <c r="G8" s="503"/>
      <c r="H8" s="372"/>
      <c r="I8" s="372"/>
      <c r="J8" s="372"/>
      <c r="K8" s="372"/>
      <c r="L8" s="372"/>
      <c r="M8" s="372"/>
      <c r="N8" s="372"/>
      <c r="O8" s="372"/>
    </row>
    <row r="9" spans="1:15" s="366" customFormat="1" ht="15" customHeight="1" x14ac:dyDescent="0.2">
      <c r="A9" s="370">
        <v>2221</v>
      </c>
      <c r="B9" s="371" t="s">
        <v>230</v>
      </c>
      <c r="C9" s="465">
        <v>737469.45</v>
      </c>
      <c r="D9" s="368">
        <v>785000</v>
      </c>
      <c r="E9" s="367">
        <v>964000</v>
      </c>
      <c r="F9" s="616">
        <f>E9/D9*100</f>
        <v>122.80254777070063</v>
      </c>
      <c r="G9" s="504"/>
    </row>
    <row r="10" spans="1:15" s="366" customFormat="1" ht="15" customHeight="1" x14ac:dyDescent="0.2">
      <c r="A10" s="370">
        <v>2242</v>
      </c>
      <c r="B10" s="371" t="s">
        <v>229</v>
      </c>
      <c r="C10" s="465">
        <v>1106128</v>
      </c>
      <c r="D10" s="368">
        <v>1144051</v>
      </c>
      <c r="E10" s="497">
        <v>1200616</v>
      </c>
      <c r="F10" s="616">
        <f>E10/D10*100</f>
        <v>104.94427258924645</v>
      </c>
      <c r="G10" s="505"/>
    </row>
    <row r="11" spans="1:15" s="366" customFormat="1" ht="15" customHeight="1" x14ac:dyDescent="0.2">
      <c r="A11" s="422">
        <v>2222</v>
      </c>
      <c r="B11" s="426" t="s">
        <v>243</v>
      </c>
      <c r="C11" s="465">
        <v>0</v>
      </c>
      <c r="D11" s="368">
        <v>0</v>
      </c>
      <c r="E11" s="367">
        <v>200</v>
      </c>
      <c r="F11" s="616" t="s">
        <v>215</v>
      </c>
      <c r="G11" s="505"/>
    </row>
    <row r="12" spans="1:15" s="366" customFormat="1" ht="15" customHeight="1" x14ac:dyDescent="0.2">
      <c r="A12" s="370">
        <v>2223</v>
      </c>
      <c r="B12" s="369" t="s">
        <v>147</v>
      </c>
      <c r="C12" s="465">
        <v>1511.74</v>
      </c>
      <c r="D12" s="368">
        <v>2800</v>
      </c>
      <c r="E12" s="367">
        <v>2012</v>
      </c>
      <c r="F12" s="616">
        <f>E12/D12*100</f>
        <v>71.857142857142847</v>
      </c>
      <c r="G12" s="505"/>
    </row>
    <row r="13" spans="1:15" s="366" customFormat="1" ht="15" customHeight="1" x14ac:dyDescent="0.2">
      <c r="A13" s="370">
        <v>2239</v>
      </c>
      <c r="B13" s="427" t="s">
        <v>244</v>
      </c>
      <c r="C13" s="465">
        <v>988.49</v>
      </c>
      <c r="D13" s="368">
        <v>0</v>
      </c>
      <c r="E13" s="367">
        <v>0</v>
      </c>
      <c r="F13" s="616" t="s">
        <v>215</v>
      </c>
      <c r="G13" s="505"/>
    </row>
    <row r="14" spans="1:15" s="366" customFormat="1" ht="15" customHeight="1" x14ac:dyDescent="0.2">
      <c r="A14" s="370">
        <v>2299</v>
      </c>
      <c r="B14" s="371" t="s">
        <v>228</v>
      </c>
      <c r="C14" s="465">
        <v>717.69</v>
      </c>
      <c r="D14" s="368">
        <v>6000</v>
      </c>
      <c r="E14" s="367">
        <v>6000</v>
      </c>
      <c r="F14" s="616">
        <f>E14/D14*100</f>
        <v>100</v>
      </c>
      <c r="G14" s="505"/>
    </row>
    <row r="15" spans="1:15" s="366" customFormat="1" ht="15" customHeight="1" x14ac:dyDescent="0.2">
      <c r="A15" s="370">
        <v>6172</v>
      </c>
      <c r="B15" s="369" t="s">
        <v>108</v>
      </c>
      <c r="C15" s="465">
        <v>58.61</v>
      </c>
      <c r="D15" s="368">
        <v>100</v>
      </c>
      <c r="E15" s="367">
        <v>100</v>
      </c>
      <c r="F15" s="616">
        <f>E15/D15*100</f>
        <v>100</v>
      </c>
      <c r="G15" s="506"/>
    </row>
    <row r="16" spans="1:15" s="366" customFormat="1" ht="15" customHeight="1" x14ac:dyDescent="0.2">
      <c r="A16" s="370">
        <v>5399</v>
      </c>
      <c r="B16" s="369" t="s">
        <v>330</v>
      </c>
      <c r="C16" s="465">
        <v>5000</v>
      </c>
      <c r="D16" s="368">
        <v>0</v>
      </c>
      <c r="E16" s="367">
        <v>0</v>
      </c>
      <c r="F16" s="616" t="s">
        <v>215</v>
      </c>
      <c r="G16" s="506"/>
    </row>
    <row r="17" spans="1:7" s="366" customFormat="1" ht="26.25" thickBot="1" x14ac:dyDescent="0.25">
      <c r="A17" s="499">
        <v>5599</v>
      </c>
      <c r="B17" s="500" t="s">
        <v>331</v>
      </c>
      <c r="C17" s="496">
        <v>1000</v>
      </c>
      <c r="D17" s="495">
        <v>0</v>
      </c>
      <c r="E17" s="498">
        <v>0</v>
      </c>
      <c r="F17" s="617" t="s">
        <v>215</v>
      </c>
      <c r="G17" s="506"/>
    </row>
    <row r="18" spans="1:7" s="365" customFormat="1" ht="20.100000000000001" customHeight="1" thickBot="1" x14ac:dyDescent="0.3">
      <c r="A18" s="491"/>
      <c r="B18" s="492" t="s">
        <v>54</v>
      </c>
      <c r="C18" s="579">
        <f t="shared" ref="C18:E18" si="0">SUM(C8:C17)</f>
        <v>2922086.72</v>
      </c>
      <c r="D18" s="493">
        <f t="shared" si="0"/>
        <v>3269080</v>
      </c>
      <c r="E18" s="494">
        <f t="shared" si="0"/>
        <v>3764995</v>
      </c>
      <c r="F18" s="618">
        <f>E18/D18*100</f>
        <v>115.16986430433028</v>
      </c>
      <c r="G18" s="507"/>
    </row>
    <row r="426" spans="1:1" x14ac:dyDescent="0.2">
      <c r="A426" s="440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55"/>
  <sheetViews>
    <sheetView zoomScaleNormal="100" workbookViewId="0">
      <selection activeCell="E24" sqref="E24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8" width="9.140625" style="45"/>
    <col min="9" max="10" width="10.140625" style="240" bestFit="1" customWidth="1"/>
    <col min="11" max="16384" width="9.140625" style="45"/>
  </cols>
  <sheetData>
    <row r="2" spans="1:15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15" ht="20.100000000000001" customHeight="1" x14ac:dyDescent="0.25">
      <c r="A4" s="46" t="s">
        <v>196</v>
      </c>
      <c r="F4" s="285"/>
    </row>
    <row r="5" spans="1:15" ht="15" customHeight="1" thickBot="1" x14ac:dyDescent="0.3">
      <c r="A5" s="46"/>
      <c r="F5" s="285" t="s">
        <v>0</v>
      </c>
    </row>
    <row r="6" spans="1:15" s="47" customFormat="1" ht="35.25" customHeight="1" thickBot="1" x14ac:dyDescent="0.25">
      <c r="A6" s="146" t="s">
        <v>53</v>
      </c>
      <c r="B6" s="146" t="s">
        <v>105</v>
      </c>
      <c r="C6" s="247" t="s">
        <v>329</v>
      </c>
      <c r="D6" s="295" t="s">
        <v>101</v>
      </c>
      <c r="E6" s="294" t="s">
        <v>102</v>
      </c>
      <c r="F6" s="293" t="s">
        <v>103</v>
      </c>
      <c r="I6" s="591"/>
      <c r="J6" s="591"/>
    </row>
    <row r="7" spans="1:15" s="49" customFormat="1" ht="20.100000000000001" customHeight="1" thickBot="1" x14ac:dyDescent="0.3">
      <c r="A7" s="48"/>
      <c r="B7" s="145" t="s">
        <v>106</v>
      </c>
      <c r="C7" s="569"/>
      <c r="D7" s="284"/>
      <c r="E7" s="252"/>
      <c r="F7" s="253"/>
      <c r="I7" s="592"/>
      <c r="J7" s="592"/>
    </row>
    <row r="8" spans="1:15" s="52" customFormat="1" ht="15" customHeight="1" x14ac:dyDescent="0.2">
      <c r="A8" s="50"/>
      <c r="B8" s="461" t="s">
        <v>195</v>
      </c>
      <c r="C8" s="466">
        <v>427351.31</v>
      </c>
      <c r="D8" s="460">
        <v>435968</v>
      </c>
      <c r="E8" s="489">
        <v>447188</v>
      </c>
      <c r="F8" s="611">
        <f>E8/D8*100</f>
        <v>102.57358338226659</v>
      </c>
      <c r="G8" s="51"/>
      <c r="H8" s="447"/>
      <c r="I8" s="593"/>
      <c r="J8" s="593"/>
      <c r="K8" s="51"/>
      <c r="L8" s="51"/>
      <c r="M8" s="51"/>
      <c r="N8" s="51"/>
      <c r="O8" s="51"/>
    </row>
    <row r="9" spans="1:15" s="52" customFormat="1" ht="15" customHeight="1" x14ac:dyDescent="0.2">
      <c r="A9" s="459"/>
      <c r="B9" s="457" t="s">
        <v>178</v>
      </c>
      <c r="C9" s="464"/>
      <c r="D9" s="329"/>
      <c r="E9" s="258"/>
      <c r="F9" s="605"/>
      <c r="G9" s="51"/>
      <c r="H9" s="51"/>
      <c r="I9" s="593"/>
      <c r="J9" s="593"/>
      <c r="K9" s="51"/>
      <c r="L9" s="51"/>
      <c r="M9" s="51"/>
      <c r="N9" s="51"/>
      <c r="O9" s="51"/>
    </row>
    <row r="10" spans="1:15" s="52" customFormat="1" ht="15" customHeight="1" x14ac:dyDescent="0.2">
      <c r="A10" s="453">
        <v>3112</v>
      </c>
      <c r="B10" s="454" t="s">
        <v>268</v>
      </c>
      <c r="C10" s="580">
        <v>1298.3</v>
      </c>
      <c r="D10" s="451">
        <v>1820</v>
      </c>
      <c r="E10" s="486">
        <v>2019</v>
      </c>
      <c r="F10" s="605">
        <f t="shared" ref="F10:F22" si="0">E10/D10*100</f>
        <v>110.93406593406594</v>
      </c>
      <c r="G10" s="51"/>
      <c r="H10" s="51"/>
      <c r="I10" s="593"/>
      <c r="J10" s="593"/>
      <c r="K10" s="51"/>
      <c r="L10" s="51"/>
      <c r="M10" s="51"/>
      <c r="N10" s="51"/>
      <c r="O10" s="51"/>
    </row>
    <row r="11" spans="1:15" s="52" customFormat="1" ht="15" customHeight="1" x14ac:dyDescent="0.2">
      <c r="A11" s="453">
        <v>3114</v>
      </c>
      <c r="B11" s="454" t="s">
        <v>267</v>
      </c>
      <c r="C11" s="580">
        <v>36618.589999999997</v>
      </c>
      <c r="D11" s="451">
        <v>32832</v>
      </c>
      <c r="E11" s="237">
        <v>36417</v>
      </c>
      <c r="F11" s="605">
        <f t="shared" si="0"/>
        <v>110.91922514619883</v>
      </c>
      <c r="G11" s="51"/>
      <c r="H11" s="51"/>
      <c r="I11" s="593"/>
      <c r="J11" s="593"/>
      <c r="K11" s="51"/>
      <c r="L11" s="51"/>
      <c r="M11" s="51"/>
      <c r="N11" s="51"/>
      <c r="O11" s="51"/>
    </row>
    <row r="12" spans="1:15" s="52" customFormat="1" ht="15" customHeight="1" x14ac:dyDescent="0.2">
      <c r="A12" s="453">
        <v>3121</v>
      </c>
      <c r="B12" s="452" t="s">
        <v>146</v>
      </c>
      <c r="C12" s="580">
        <v>63530.35</v>
      </c>
      <c r="D12" s="451">
        <v>59890</v>
      </c>
      <c r="E12" s="237">
        <v>66431</v>
      </c>
      <c r="F12" s="605">
        <f t="shared" si="0"/>
        <v>110.92168976456837</v>
      </c>
      <c r="G12" s="51"/>
      <c r="H12" s="51"/>
      <c r="I12" s="593"/>
      <c r="J12" s="593"/>
      <c r="K12" s="51"/>
      <c r="L12" s="51"/>
      <c r="M12" s="51"/>
      <c r="N12" s="51"/>
      <c r="O12" s="51"/>
    </row>
    <row r="13" spans="1:15" s="52" customFormat="1" ht="15" customHeight="1" x14ac:dyDescent="0.2">
      <c r="A13" s="453">
        <v>3122</v>
      </c>
      <c r="B13" s="452" t="s">
        <v>145</v>
      </c>
      <c r="C13" s="580">
        <v>124194.05</v>
      </c>
      <c r="D13" s="451">
        <v>115409</v>
      </c>
      <c r="E13" s="237">
        <v>128013</v>
      </c>
      <c r="F13" s="605">
        <f t="shared" si="0"/>
        <v>110.92115866180281</v>
      </c>
      <c r="G13" s="51"/>
      <c r="H13" s="51"/>
      <c r="I13" s="593"/>
      <c r="J13" s="593"/>
      <c r="K13" s="51"/>
      <c r="L13" s="51"/>
      <c r="M13" s="51"/>
      <c r="N13" s="51"/>
      <c r="O13" s="51"/>
    </row>
    <row r="14" spans="1:15" s="52" customFormat="1" ht="15" customHeight="1" x14ac:dyDescent="0.2">
      <c r="A14" s="453">
        <v>3123</v>
      </c>
      <c r="B14" s="454" t="s">
        <v>266</v>
      </c>
      <c r="C14" s="580">
        <v>156698.29</v>
      </c>
      <c r="D14" s="451">
        <v>147169</v>
      </c>
      <c r="E14" s="237">
        <v>163243</v>
      </c>
      <c r="F14" s="605">
        <f t="shared" si="0"/>
        <v>110.92213713485857</v>
      </c>
      <c r="G14" s="51"/>
      <c r="H14" s="51"/>
      <c r="I14" s="593"/>
      <c r="J14" s="593"/>
      <c r="K14" s="51"/>
      <c r="L14" s="51"/>
      <c r="M14" s="51"/>
      <c r="N14" s="51"/>
      <c r="O14" s="51"/>
    </row>
    <row r="15" spans="1:15" s="52" customFormat="1" ht="15" customHeight="1" x14ac:dyDescent="0.2">
      <c r="A15" s="453">
        <v>3125</v>
      </c>
      <c r="B15" s="454" t="s">
        <v>265</v>
      </c>
      <c r="C15" s="580">
        <v>7056.7</v>
      </c>
      <c r="D15" s="451">
        <v>6173</v>
      </c>
      <c r="E15" s="237">
        <v>6848</v>
      </c>
      <c r="F15" s="605">
        <f t="shared" si="0"/>
        <v>110.93471569739187</v>
      </c>
      <c r="G15" s="51"/>
      <c r="H15" s="51"/>
      <c r="I15" s="593"/>
      <c r="J15" s="593"/>
      <c r="K15" s="51"/>
      <c r="L15" s="51"/>
      <c r="M15" s="51"/>
      <c r="N15" s="51"/>
      <c r="O15" s="51"/>
    </row>
    <row r="16" spans="1:15" s="52" customFormat="1" ht="15" customHeight="1" x14ac:dyDescent="0.2">
      <c r="A16" s="453">
        <v>3133</v>
      </c>
      <c r="B16" s="452" t="s">
        <v>269</v>
      </c>
      <c r="C16" s="580">
        <v>23948.06</v>
      </c>
      <c r="D16" s="451">
        <v>21962</v>
      </c>
      <c r="E16" s="237">
        <v>24361</v>
      </c>
      <c r="F16" s="605">
        <f t="shared" si="0"/>
        <v>110.92341316819963</v>
      </c>
      <c r="G16" s="51"/>
      <c r="H16" s="51"/>
      <c r="I16" s="593"/>
      <c r="J16" s="593"/>
      <c r="K16" s="51"/>
      <c r="L16" s="51"/>
      <c r="M16" s="51"/>
      <c r="N16" s="51"/>
      <c r="O16" s="51"/>
    </row>
    <row r="17" spans="1:15" s="52" customFormat="1" ht="15" customHeight="1" x14ac:dyDescent="0.2">
      <c r="A17" s="453">
        <v>3146</v>
      </c>
      <c r="B17" s="452" t="s">
        <v>264</v>
      </c>
      <c r="C17" s="580">
        <v>4605.79</v>
      </c>
      <c r="D17" s="451">
        <v>4400</v>
      </c>
      <c r="E17" s="237">
        <v>4881</v>
      </c>
      <c r="F17" s="605">
        <f t="shared" si="0"/>
        <v>110.93181818181819</v>
      </c>
      <c r="G17" s="51"/>
      <c r="H17" s="51"/>
      <c r="I17" s="593"/>
      <c r="J17" s="593"/>
      <c r="K17" s="51"/>
      <c r="L17" s="51"/>
      <c r="M17" s="51"/>
      <c r="N17" s="51"/>
      <c r="O17" s="51"/>
    </row>
    <row r="18" spans="1:15" s="52" customFormat="1" ht="15" customHeight="1" x14ac:dyDescent="0.2">
      <c r="A18" s="453">
        <v>3231</v>
      </c>
      <c r="B18" s="452" t="s">
        <v>263</v>
      </c>
      <c r="C18" s="580">
        <v>542</v>
      </c>
      <c r="D18" s="451">
        <v>512</v>
      </c>
      <c r="E18" s="237">
        <v>568</v>
      </c>
      <c r="F18" s="605">
        <f t="shared" si="0"/>
        <v>110.9375</v>
      </c>
      <c r="G18" s="51"/>
      <c r="H18" s="51"/>
      <c r="I18" s="593"/>
      <c r="J18" s="593"/>
      <c r="K18" s="51"/>
      <c r="L18" s="51"/>
      <c r="M18" s="51"/>
      <c r="N18" s="51"/>
      <c r="O18" s="51"/>
    </row>
    <row r="19" spans="1:15" s="52" customFormat="1" ht="15" customHeight="1" x14ac:dyDescent="0.2">
      <c r="A19" s="453">
        <v>3269</v>
      </c>
      <c r="B19" s="452" t="s">
        <v>262</v>
      </c>
      <c r="C19" s="580">
        <v>71.38</v>
      </c>
      <c r="D19" s="451">
        <v>37827</v>
      </c>
      <c r="E19" s="487">
        <v>5563</v>
      </c>
      <c r="F19" s="605">
        <f t="shared" si="0"/>
        <v>14.706426626483729</v>
      </c>
      <c r="G19" s="51"/>
      <c r="H19" s="51"/>
      <c r="I19" s="593"/>
      <c r="J19" s="593"/>
      <c r="K19" s="51"/>
      <c r="L19" s="51"/>
      <c r="M19" s="51"/>
      <c r="N19" s="51"/>
      <c r="O19" s="51"/>
    </row>
    <row r="20" spans="1:15" s="52" customFormat="1" ht="15" customHeight="1" x14ac:dyDescent="0.2">
      <c r="A20" s="453">
        <v>3299</v>
      </c>
      <c r="B20" s="452" t="s">
        <v>261</v>
      </c>
      <c r="C20" s="580">
        <v>3495</v>
      </c>
      <c r="D20" s="451">
        <v>2990</v>
      </c>
      <c r="E20" s="237">
        <v>3316</v>
      </c>
      <c r="F20" s="605">
        <f t="shared" si="0"/>
        <v>110.90301003344483</v>
      </c>
      <c r="G20" s="51"/>
      <c r="H20" s="51"/>
      <c r="I20" s="593"/>
      <c r="J20" s="593"/>
      <c r="K20" s="51"/>
      <c r="L20" s="51"/>
      <c r="M20" s="51"/>
      <c r="N20" s="51"/>
      <c r="O20" s="51"/>
    </row>
    <row r="21" spans="1:15" s="52" customFormat="1" ht="15" customHeight="1" thickBot="1" x14ac:dyDescent="0.25">
      <c r="A21" s="450">
        <v>3421</v>
      </c>
      <c r="B21" s="449" t="s">
        <v>260</v>
      </c>
      <c r="C21" s="581">
        <v>5292.8</v>
      </c>
      <c r="D21" s="458">
        <v>4984</v>
      </c>
      <c r="E21" s="488">
        <v>5528</v>
      </c>
      <c r="F21" s="612">
        <f t="shared" si="0"/>
        <v>110.91492776886037</v>
      </c>
      <c r="G21" s="51"/>
      <c r="H21" s="51"/>
      <c r="I21" s="593"/>
      <c r="J21" s="593"/>
      <c r="K21" s="51"/>
      <c r="L21" s="51"/>
      <c r="M21" s="51"/>
      <c r="N21" s="51"/>
      <c r="O21" s="51"/>
    </row>
    <row r="22" spans="1:15" s="52" customFormat="1" ht="15" customHeight="1" x14ac:dyDescent="0.2">
      <c r="A22" s="118"/>
      <c r="B22" s="457" t="s">
        <v>194</v>
      </c>
      <c r="C22" s="467">
        <v>34397.53</v>
      </c>
      <c r="D22" s="456">
        <v>23551</v>
      </c>
      <c r="E22" s="489">
        <v>33000</v>
      </c>
      <c r="F22" s="613">
        <f t="shared" si="0"/>
        <v>140.12143858010276</v>
      </c>
      <c r="G22" s="51"/>
      <c r="H22" s="51"/>
      <c r="I22" s="593"/>
      <c r="J22" s="593"/>
      <c r="K22" s="51"/>
      <c r="L22" s="51"/>
      <c r="M22" s="51"/>
      <c r="N22" s="51"/>
      <c r="O22" s="51"/>
    </row>
    <row r="23" spans="1:15" s="52" customFormat="1" ht="15" customHeight="1" x14ac:dyDescent="0.2">
      <c r="A23" s="455"/>
      <c r="B23" s="353" t="s">
        <v>178</v>
      </c>
      <c r="C23" s="462"/>
      <c r="D23" s="329"/>
      <c r="E23" s="261"/>
      <c r="F23" s="600"/>
      <c r="G23" s="51"/>
      <c r="H23" s="51"/>
      <c r="I23" s="593"/>
      <c r="J23" s="593"/>
      <c r="K23" s="51"/>
      <c r="L23" s="51"/>
      <c r="M23" s="51"/>
      <c r="N23" s="51"/>
      <c r="O23" s="51"/>
    </row>
    <row r="24" spans="1:15" s="52" customFormat="1" ht="15" customHeight="1" x14ac:dyDescent="0.2">
      <c r="A24" s="453">
        <v>3112</v>
      </c>
      <c r="B24" s="454" t="s">
        <v>268</v>
      </c>
      <c r="C24" s="580">
        <v>238.17</v>
      </c>
      <c r="D24" s="451">
        <v>63</v>
      </c>
      <c r="E24" s="486">
        <v>242</v>
      </c>
      <c r="F24" s="605">
        <f t="shared" ref="F24:F39" si="1">E24/D24*100</f>
        <v>384.12698412698415</v>
      </c>
      <c r="G24" s="51"/>
      <c r="H24" s="51"/>
      <c r="I24" s="593"/>
      <c r="J24" s="593"/>
      <c r="K24" s="51"/>
      <c r="L24" s="51"/>
      <c r="M24" s="51"/>
      <c r="N24" s="51"/>
      <c r="O24" s="51"/>
    </row>
    <row r="25" spans="1:15" s="52" customFormat="1" ht="15" customHeight="1" x14ac:dyDescent="0.2">
      <c r="A25" s="453">
        <v>3114</v>
      </c>
      <c r="B25" s="454" t="s">
        <v>267</v>
      </c>
      <c r="C25" s="580">
        <v>3585.22</v>
      </c>
      <c r="D25" s="451">
        <v>945</v>
      </c>
      <c r="E25" s="237">
        <v>3570</v>
      </c>
      <c r="F25" s="605">
        <f t="shared" si="1"/>
        <v>377.77777777777777</v>
      </c>
      <c r="G25" s="51"/>
      <c r="H25" s="51"/>
      <c r="I25" s="593"/>
      <c r="J25" s="593"/>
      <c r="K25" s="51"/>
      <c r="L25" s="51"/>
      <c r="M25" s="51"/>
      <c r="N25" s="51"/>
      <c r="O25" s="51"/>
    </row>
    <row r="26" spans="1:15" s="52" customFormat="1" ht="15" customHeight="1" x14ac:dyDescent="0.2">
      <c r="A26" s="453">
        <v>3121</v>
      </c>
      <c r="B26" s="452" t="s">
        <v>146</v>
      </c>
      <c r="C26" s="580">
        <v>9672.48</v>
      </c>
      <c r="D26" s="451">
        <v>2419</v>
      </c>
      <c r="E26" s="237">
        <v>9661</v>
      </c>
      <c r="F26" s="605">
        <f t="shared" si="1"/>
        <v>399.37990905332782</v>
      </c>
      <c r="G26" s="51"/>
      <c r="H26" s="51"/>
      <c r="I26" s="593"/>
      <c r="J26" s="593"/>
      <c r="K26" s="51"/>
      <c r="L26" s="51"/>
      <c r="M26" s="51"/>
      <c r="N26" s="51"/>
      <c r="O26" s="51"/>
    </row>
    <row r="27" spans="1:15" s="52" customFormat="1" ht="15" customHeight="1" x14ac:dyDescent="0.2">
      <c r="A27" s="453">
        <v>3122</v>
      </c>
      <c r="B27" s="452" t="s">
        <v>145</v>
      </c>
      <c r="C27" s="580">
        <v>8069.54</v>
      </c>
      <c r="D27" s="451">
        <v>1743</v>
      </c>
      <c r="E27" s="237">
        <v>7040</v>
      </c>
      <c r="F27" s="605">
        <f t="shared" si="1"/>
        <v>403.90131956397016</v>
      </c>
      <c r="G27" s="51"/>
      <c r="H27" s="51"/>
      <c r="I27" s="593"/>
      <c r="J27" s="593"/>
      <c r="K27" s="51"/>
      <c r="L27" s="51"/>
      <c r="M27" s="51"/>
      <c r="N27" s="51"/>
      <c r="O27" s="51"/>
    </row>
    <row r="28" spans="1:15" s="52" customFormat="1" ht="15" customHeight="1" x14ac:dyDescent="0.2">
      <c r="A28" s="453">
        <v>3123</v>
      </c>
      <c r="B28" s="454" t="s">
        <v>266</v>
      </c>
      <c r="C28" s="580">
        <v>9728.6299999999992</v>
      </c>
      <c r="D28" s="451">
        <v>2370</v>
      </c>
      <c r="E28" s="237">
        <v>9508</v>
      </c>
      <c r="F28" s="605">
        <f t="shared" si="1"/>
        <v>401.18143459915609</v>
      </c>
      <c r="G28" s="51"/>
      <c r="H28" s="51"/>
      <c r="I28" s="593"/>
      <c r="J28" s="593"/>
      <c r="K28" s="51"/>
      <c r="L28" s="51"/>
      <c r="M28" s="51"/>
      <c r="N28" s="51"/>
      <c r="O28" s="51"/>
    </row>
    <row r="29" spans="1:15" s="52" customFormat="1" ht="15" customHeight="1" x14ac:dyDescent="0.2">
      <c r="A29" s="453">
        <v>3125</v>
      </c>
      <c r="B29" s="454" t="s">
        <v>265</v>
      </c>
      <c r="C29" s="580">
        <v>369.03</v>
      </c>
      <c r="D29" s="451">
        <v>92</v>
      </c>
      <c r="E29" s="237">
        <v>92</v>
      </c>
      <c r="F29" s="605">
        <f t="shared" si="1"/>
        <v>100</v>
      </c>
      <c r="G29" s="51"/>
      <c r="H29" s="51"/>
      <c r="I29" s="593"/>
      <c r="J29" s="593"/>
      <c r="K29" s="51"/>
      <c r="L29" s="51"/>
      <c r="M29" s="51"/>
      <c r="N29" s="51"/>
      <c r="O29" s="51"/>
    </row>
    <row r="30" spans="1:15" s="52" customFormat="1" ht="15" customHeight="1" x14ac:dyDescent="0.2">
      <c r="A30" s="453">
        <v>3146</v>
      </c>
      <c r="B30" s="452" t="s">
        <v>264</v>
      </c>
      <c r="C30" s="580">
        <v>618.96</v>
      </c>
      <c r="D30" s="451">
        <v>155</v>
      </c>
      <c r="E30" s="237">
        <v>619</v>
      </c>
      <c r="F30" s="605">
        <f t="shared" si="1"/>
        <v>399.35483870967744</v>
      </c>
      <c r="G30" s="51"/>
      <c r="H30" s="51"/>
      <c r="I30" s="593"/>
      <c r="J30" s="593"/>
      <c r="K30" s="51"/>
      <c r="L30" s="51"/>
      <c r="M30" s="51"/>
      <c r="N30" s="51"/>
      <c r="O30" s="51"/>
    </row>
    <row r="31" spans="1:15" s="52" customFormat="1" ht="15" customHeight="1" x14ac:dyDescent="0.2">
      <c r="A31" s="453">
        <v>3231</v>
      </c>
      <c r="B31" s="452" t="s">
        <v>263</v>
      </c>
      <c r="C31" s="580">
        <v>1514.59</v>
      </c>
      <c r="D31" s="451">
        <v>379</v>
      </c>
      <c r="E31" s="237">
        <v>1556</v>
      </c>
      <c r="F31" s="605">
        <f t="shared" si="1"/>
        <v>410.55408970976248</v>
      </c>
      <c r="G31" s="51"/>
      <c r="H31" s="51"/>
      <c r="I31" s="593"/>
      <c r="J31" s="593"/>
      <c r="K31" s="51"/>
      <c r="L31" s="51"/>
      <c r="M31" s="51"/>
      <c r="N31" s="51"/>
      <c r="O31" s="51"/>
    </row>
    <row r="32" spans="1:15" s="52" customFormat="1" ht="15" customHeight="1" x14ac:dyDescent="0.2">
      <c r="A32" s="453">
        <v>3269</v>
      </c>
      <c r="B32" s="452" t="s">
        <v>262</v>
      </c>
      <c r="C32" s="580">
        <v>0</v>
      </c>
      <c r="D32" s="451">
        <v>15235</v>
      </c>
      <c r="E32" s="487">
        <v>125</v>
      </c>
      <c r="F32" s="605">
        <f t="shared" si="1"/>
        <v>0.82047915982934039</v>
      </c>
      <c r="G32" s="51"/>
      <c r="H32" s="51"/>
      <c r="I32" s="593"/>
      <c r="J32" s="593"/>
      <c r="K32" s="51"/>
      <c r="L32" s="51"/>
      <c r="M32" s="51"/>
      <c r="N32" s="51"/>
      <c r="O32" s="51"/>
    </row>
    <row r="33" spans="1:15" s="52" customFormat="1" ht="15" customHeight="1" x14ac:dyDescent="0.2">
      <c r="A33" s="453">
        <v>3299</v>
      </c>
      <c r="B33" s="452" t="s">
        <v>261</v>
      </c>
      <c r="C33" s="580">
        <v>32.4</v>
      </c>
      <c r="D33" s="451">
        <v>8</v>
      </c>
      <c r="E33" s="237">
        <v>32</v>
      </c>
      <c r="F33" s="605">
        <f t="shared" si="1"/>
        <v>400</v>
      </c>
      <c r="G33" s="51"/>
      <c r="H33" s="51"/>
      <c r="I33" s="593"/>
      <c r="J33" s="593"/>
      <c r="K33" s="51"/>
      <c r="L33" s="51"/>
      <c r="M33" s="51"/>
      <c r="N33" s="51"/>
      <c r="O33" s="51"/>
    </row>
    <row r="34" spans="1:15" s="52" customFormat="1" ht="15" customHeight="1" thickBot="1" x14ac:dyDescent="0.25">
      <c r="A34" s="450">
        <v>3421</v>
      </c>
      <c r="B34" s="449" t="s">
        <v>260</v>
      </c>
      <c r="C34" s="582">
        <v>568.51</v>
      </c>
      <c r="D34" s="448">
        <v>142</v>
      </c>
      <c r="E34" s="488">
        <v>555</v>
      </c>
      <c r="F34" s="614">
        <f t="shared" si="1"/>
        <v>390.84507042253517</v>
      </c>
      <c r="G34" s="51"/>
      <c r="H34" s="51"/>
      <c r="I34" s="593"/>
      <c r="J34" s="593"/>
      <c r="K34" s="51"/>
      <c r="L34" s="51"/>
      <c r="M34" s="51"/>
      <c r="N34" s="51"/>
      <c r="O34" s="51"/>
    </row>
    <row r="35" spans="1:15" s="52" customFormat="1" ht="15" customHeight="1" x14ac:dyDescent="0.2">
      <c r="A35" s="443">
        <v>3269</v>
      </c>
      <c r="B35" s="292" t="s">
        <v>193</v>
      </c>
      <c r="C35" s="464">
        <v>69723.320000000007</v>
      </c>
      <c r="D35" s="446">
        <v>32000</v>
      </c>
      <c r="E35" s="445">
        <v>75000</v>
      </c>
      <c r="F35" s="605">
        <f t="shared" si="1"/>
        <v>234.375</v>
      </c>
      <c r="I35" s="594"/>
      <c r="J35" s="594"/>
    </row>
    <row r="36" spans="1:15" s="52" customFormat="1" ht="15" customHeight="1" x14ac:dyDescent="0.2">
      <c r="A36" s="53">
        <v>3269</v>
      </c>
      <c r="B36" s="275" t="s">
        <v>192</v>
      </c>
      <c r="C36" s="462">
        <v>4800</v>
      </c>
      <c r="D36" s="337">
        <v>4800</v>
      </c>
      <c r="E36" s="416">
        <v>5500</v>
      </c>
      <c r="F36" s="600">
        <f t="shared" si="1"/>
        <v>114.58333333333333</v>
      </c>
      <c r="I36" s="594"/>
      <c r="J36" s="594"/>
    </row>
    <row r="37" spans="1:15" s="52" customFormat="1" ht="15" customHeight="1" x14ac:dyDescent="0.2">
      <c r="A37" s="53">
        <v>3269</v>
      </c>
      <c r="B37" s="275" t="s">
        <v>191</v>
      </c>
      <c r="C37" s="462">
        <v>10952.7</v>
      </c>
      <c r="D37" s="337">
        <v>10000</v>
      </c>
      <c r="E37" s="416">
        <v>12000</v>
      </c>
      <c r="F37" s="600">
        <f t="shared" si="1"/>
        <v>120</v>
      </c>
      <c r="I37" s="594"/>
      <c r="J37" s="594"/>
    </row>
    <row r="38" spans="1:15" s="52" customFormat="1" ht="15" customHeight="1" x14ac:dyDescent="0.2">
      <c r="A38" s="53">
        <v>3419</v>
      </c>
      <c r="B38" s="327" t="s">
        <v>190</v>
      </c>
      <c r="C38" s="462">
        <v>3510.09</v>
      </c>
      <c r="D38" s="337">
        <v>5200</v>
      </c>
      <c r="E38" s="416">
        <v>6200</v>
      </c>
      <c r="F38" s="600">
        <f t="shared" si="1"/>
        <v>119.23076923076923</v>
      </c>
      <c r="I38" s="594"/>
      <c r="J38" s="594"/>
    </row>
    <row r="39" spans="1:15" s="52" customFormat="1" ht="15" customHeight="1" x14ac:dyDescent="0.2">
      <c r="A39" s="53">
        <v>3419</v>
      </c>
      <c r="B39" s="327" t="s">
        <v>189</v>
      </c>
      <c r="C39" s="462">
        <v>14760.64</v>
      </c>
      <c r="D39" s="337">
        <v>15000</v>
      </c>
      <c r="E39" s="416">
        <v>20000</v>
      </c>
      <c r="F39" s="600">
        <f t="shared" si="1"/>
        <v>133.33333333333331</v>
      </c>
      <c r="I39" s="594"/>
      <c r="J39" s="594"/>
    </row>
    <row r="40" spans="1:15" s="52" customFormat="1" ht="15" customHeight="1" x14ac:dyDescent="0.2">
      <c r="A40" s="53">
        <v>3149</v>
      </c>
      <c r="B40" s="259" t="s">
        <v>188</v>
      </c>
      <c r="C40" s="462">
        <v>808.72</v>
      </c>
      <c r="D40" s="337">
        <v>0</v>
      </c>
      <c r="E40" s="416">
        <v>0</v>
      </c>
      <c r="F40" s="601" t="s">
        <v>215</v>
      </c>
      <c r="G40" s="262"/>
      <c r="I40" s="594"/>
      <c r="J40" s="594"/>
    </row>
    <row r="41" spans="1:15" s="52" customFormat="1" ht="15" customHeight="1" x14ac:dyDescent="0.2">
      <c r="A41" s="53">
        <v>3419</v>
      </c>
      <c r="B41" s="259" t="s">
        <v>187</v>
      </c>
      <c r="C41" s="462">
        <v>1598.5</v>
      </c>
      <c r="D41" s="329">
        <v>1000</v>
      </c>
      <c r="E41" s="415">
        <v>2500</v>
      </c>
      <c r="F41" s="600">
        <f>E41/D41*100</f>
        <v>250</v>
      </c>
      <c r="G41" s="262"/>
      <c r="I41" s="594"/>
      <c r="J41" s="594"/>
    </row>
    <row r="42" spans="1:15" s="52" customFormat="1" ht="15" customHeight="1" x14ac:dyDescent="0.2">
      <c r="A42" s="53">
        <v>3291</v>
      </c>
      <c r="B42" s="326" t="s">
        <v>186</v>
      </c>
      <c r="C42" s="462">
        <v>838.81</v>
      </c>
      <c r="D42" s="329">
        <v>1500</v>
      </c>
      <c r="E42" s="415">
        <v>1500</v>
      </c>
      <c r="F42" s="600">
        <f>E42/D42*100</f>
        <v>100</v>
      </c>
      <c r="G42" s="262"/>
      <c r="I42" s="594"/>
      <c r="J42" s="594"/>
    </row>
    <row r="43" spans="1:15" s="52" customFormat="1" ht="15" customHeight="1" x14ac:dyDescent="0.2">
      <c r="A43" s="53">
        <v>3541</v>
      </c>
      <c r="B43" s="259" t="s">
        <v>185</v>
      </c>
      <c r="C43" s="462">
        <v>592.58000000000004</v>
      </c>
      <c r="D43" s="329">
        <v>800</v>
      </c>
      <c r="E43" s="415">
        <v>1000</v>
      </c>
      <c r="F43" s="600">
        <f>E43/D43*100</f>
        <v>125</v>
      </c>
      <c r="G43" s="262"/>
      <c r="I43" s="594"/>
      <c r="J43" s="594"/>
    </row>
    <row r="44" spans="1:15" s="52" customFormat="1" ht="15" customHeight="1" thickBot="1" x14ac:dyDescent="0.25">
      <c r="A44" s="263">
        <v>3269</v>
      </c>
      <c r="B44" s="290" t="s">
        <v>184</v>
      </c>
      <c r="C44" s="584">
        <v>959.81</v>
      </c>
      <c r="D44" s="621">
        <v>1000</v>
      </c>
      <c r="E44" s="622">
        <v>1000</v>
      </c>
      <c r="F44" s="623">
        <f>E44/D44*100</f>
        <v>100</v>
      </c>
      <c r="G44" s="262"/>
      <c r="I44" s="594"/>
      <c r="J44" s="594"/>
    </row>
    <row r="45" spans="1:15" s="56" customFormat="1" ht="20.100000000000001" customHeight="1" thickBot="1" x14ac:dyDescent="0.3">
      <c r="A45" s="54"/>
      <c r="B45" s="264" t="s">
        <v>54</v>
      </c>
      <c r="C45" s="563">
        <f>C8+C22+C35+C36+C37+C38+C39+C40+C41+C42+C43+C44</f>
        <v>570294.00999999989</v>
      </c>
      <c r="D45" s="265">
        <f>D8+D22+D35+D36+D37+D38+D39+D40+D41+D42+D43+D44</f>
        <v>530819</v>
      </c>
      <c r="E45" s="266">
        <f>E8+E22+E35+E36+E37+E38+E39+E40+E41+E42+E43+E44</f>
        <v>604888</v>
      </c>
      <c r="F45" s="624">
        <f>E45/D45*100</f>
        <v>113.95372057141888</v>
      </c>
      <c r="G45" s="55"/>
      <c r="I45" s="595"/>
      <c r="J45" s="595"/>
    </row>
    <row r="46" spans="1:15" ht="15" customHeight="1" x14ac:dyDescent="0.25">
      <c r="A46" s="270"/>
      <c r="B46" s="270"/>
      <c r="C46" s="564"/>
      <c r="D46" s="271"/>
      <c r="E46" s="267"/>
      <c r="F46" s="279"/>
      <c r="G46" s="262"/>
    </row>
    <row r="455" spans="1:1" x14ac:dyDescent="0.2">
      <c r="A455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6"/>
  <sheetViews>
    <sheetView zoomScaleNormal="100" workbookViewId="0">
      <selection activeCell="E8" activeCellId="1" sqref="E19:E27 E8:E12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1.42578125" style="241" customWidth="1"/>
    <col min="6" max="6" width="8" style="242" customWidth="1"/>
    <col min="7" max="16384" width="9.140625" style="45"/>
  </cols>
  <sheetData>
    <row r="2" spans="1:13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13" ht="20.100000000000001" customHeight="1" x14ac:dyDescent="0.25">
      <c r="A4" s="46" t="s">
        <v>222</v>
      </c>
      <c r="F4" s="244"/>
    </row>
    <row r="5" spans="1:13" ht="15" customHeight="1" thickBot="1" x14ac:dyDescent="0.3">
      <c r="A5" s="46"/>
      <c r="F5" s="244" t="s">
        <v>0</v>
      </c>
    </row>
    <row r="6" spans="1:13" s="47" customFormat="1" ht="35.25" customHeight="1" thickBot="1" x14ac:dyDescent="0.25">
      <c r="A6" s="245" t="s">
        <v>53</v>
      </c>
      <c r="B6" s="245" t="s">
        <v>105</v>
      </c>
      <c r="C6" s="247" t="s">
        <v>329</v>
      </c>
      <c r="D6" s="246" t="s">
        <v>101</v>
      </c>
      <c r="E6" s="248" t="s">
        <v>102</v>
      </c>
      <c r="F6" s="249" t="s">
        <v>103</v>
      </c>
    </row>
    <row r="7" spans="1:13" s="49" customFormat="1" ht="20.100000000000001" customHeight="1" thickBot="1" x14ac:dyDescent="0.3">
      <c r="A7" s="48"/>
      <c r="B7" s="250" t="s">
        <v>106</v>
      </c>
      <c r="C7" s="560"/>
      <c r="D7" s="251"/>
      <c r="E7" s="252"/>
      <c r="F7" s="253"/>
    </row>
    <row r="8" spans="1:13" s="52" customFormat="1" ht="15" customHeight="1" x14ac:dyDescent="0.2">
      <c r="A8" s="50">
        <v>3114</v>
      </c>
      <c r="B8" s="277" t="s">
        <v>183</v>
      </c>
      <c r="C8" s="351">
        <v>28188.15</v>
      </c>
      <c r="D8" s="254">
        <v>28463</v>
      </c>
      <c r="E8" s="255">
        <v>29281</v>
      </c>
      <c r="F8" s="596">
        <f>E8/D8*100</f>
        <v>102.87390647507291</v>
      </c>
      <c r="G8" s="51"/>
      <c r="H8" s="51"/>
      <c r="I8" s="51"/>
      <c r="J8" s="51"/>
      <c r="K8" s="51"/>
      <c r="L8" s="51"/>
      <c r="M8" s="51"/>
    </row>
    <row r="9" spans="1:13" s="52" customFormat="1" ht="15" customHeight="1" x14ac:dyDescent="0.2">
      <c r="A9" s="53">
        <v>3115</v>
      </c>
      <c r="B9" s="275" t="s">
        <v>182</v>
      </c>
      <c r="C9" s="562">
        <v>196151.73</v>
      </c>
      <c r="D9" s="260">
        <v>205853</v>
      </c>
      <c r="E9" s="276">
        <v>227526</v>
      </c>
      <c r="F9" s="597">
        <f>E9/D9*100</f>
        <v>110.52838676142684</v>
      </c>
    </row>
    <row r="10" spans="1:13" s="52" customFormat="1" ht="26.25" customHeight="1" x14ac:dyDescent="0.2">
      <c r="A10" s="53">
        <v>3321</v>
      </c>
      <c r="B10" s="275" t="s">
        <v>181</v>
      </c>
      <c r="C10" s="562">
        <v>9347.4699999999993</v>
      </c>
      <c r="D10" s="260">
        <v>9315</v>
      </c>
      <c r="E10" s="276">
        <v>10013</v>
      </c>
      <c r="F10" s="597">
        <f>E10/D10*100</f>
        <v>107.49329039184113</v>
      </c>
    </row>
    <row r="11" spans="1:13" s="52" customFormat="1" ht="15" customHeight="1" x14ac:dyDescent="0.2">
      <c r="A11" s="53">
        <v>3321</v>
      </c>
      <c r="B11" s="275" t="s">
        <v>180</v>
      </c>
      <c r="C11" s="562">
        <v>951.13</v>
      </c>
      <c r="D11" s="260">
        <v>600</v>
      </c>
      <c r="E11" s="276">
        <v>600</v>
      </c>
      <c r="F11" s="597">
        <f>E11/D11*100</f>
        <v>100</v>
      </c>
    </row>
    <row r="12" spans="1:13" s="52" customFormat="1" ht="15" customHeight="1" x14ac:dyDescent="0.2">
      <c r="A12" s="53">
        <v>3314</v>
      </c>
      <c r="B12" s="275" t="s">
        <v>179</v>
      </c>
      <c r="C12" s="562">
        <v>10212.200000000001</v>
      </c>
      <c r="D12" s="260">
        <v>10500</v>
      </c>
      <c r="E12" s="276">
        <v>12200</v>
      </c>
      <c r="F12" s="597">
        <f>E12/D12*100</f>
        <v>116.1904761904762</v>
      </c>
    </row>
    <row r="13" spans="1:13" s="52" customFormat="1" ht="15" customHeight="1" x14ac:dyDescent="0.2">
      <c r="A13" s="53"/>
      <c r="B13" s="275" t="s">
        <v>178</v>
      </c>
      <c r="C13" s="562"/>
      <c r="D13" s="260"/>
      <c r="E13" s="261"/>
      <c r="F13" s="597"/>
    </row>
    <row r="14" spans="1:13" s="356" customFormat="1" ht="15" customHeight="1" x14ac:dyDescent="0.2">
      <c r="A14" s="354"/>
      <c r="B14" s="353" t="s">
        <v>177</v>
      </c>
      <c r="C14" s="585">
        <v>5717.2</v>
      </c>
      <c r="D14" s="355">
        <v>5860</v>
      </c>
      <c r="E14" s="485">
        <v>6679</v>
      </c>
      <c r="F14" s="610">
        <f>E14/D14*100</f>
        <v>113.97610921501706</v>
      </c>
    </row>
    <row r="15" spans="1:13" s="356" customFormat="1" ht="15" customHeight="1" x14ac:dyDescent="0.2">
      <c r="A15" s="354"/>
      <c r="B15" s="353" t="s">
        <v>176</v>
      </c>
      <c r="C15" s="585">
        <v>831</v>
      </c>
      <c r="D15" s="355">
        <v>852</v>
      </c>
      <c r="E15" s="485">
        <v>1014</v>
      </c>
      <c r="F15" s="610">
        <f>E15/D15*100</f>
        <v>119.01408450704226</v>
      </c>
    </row>
    <row r="16" spans="1:13" s="356" customFormat="1" ht="15" customHeight="1" x14ac:dyDescent="0.2">
      <c r="A16" s="354"/>
      <c r="B16" s="353" t="s">
        <v>175</v>
      </c>
      <c r="C16" s="585">
        <v>1456</v>
      </c>
      <c r="D16" s="355">
        <v>1494</v>
      </c>
      <c r="E16" s="485">
        <v>1787</v>
      </c>
      <c r="F16" s="610">
        <f>E16/D16*100</f>
        <v>119.61178045515395</v>
      </c>
    </row>
    <row r="17" spans="1:6" s="356" customFormat="1" ht="15" customHeight="1" x14ac:dyDescent="0.2">
      <c r="A17" s="354"/>
      <c r="B17" s="353" t="s">
        <v>174</v>
      </c>
      <c r="C17" s="585">
        <v>1107</v>
      </c>
      <c r="D17" s="355">
        <v>1151</v>
      </c>
      <c r="E17" s="485">
        <v>1378</v>
      </c>
      <c r="F17" s="610">
        <f>E17/D17*100</f>
        <v>119.72198088618593</v>
      </c>
    </row>
    <row r="18" spans="1:6" s="356" customFormat="1" ht="15" customHeight="1" x14ac:dyDescent="0.2">
      <c r="A18" s="354"/>
      <c r="B18" s="353" t="s">
        <v>173</v>
      </c>
      <c r="C18" s="585">
        <v>1101</v>
      </c>
      <c r="D18" s="355">
        <v>1143</v>
      </c>
      <c r="E18" s="485">
        <v>1342</v>
      </c>
      <c r="F18" s="610">
        <f>E18/D18*100</f>
        <v>117.4103237095363</v>
      </c>
    </row>
    <row r="19" spans="1:6" s="52" customFormat="1" ht="15" customHeight="1" x14ac:dyDescent="0.2">
      <c r="A19" s="324">
        <v>3314</v>
      </c>
      <c r="B19" s="275" t="s">
        <v>172</v>
      </c>
      <c r="C19" s="562">
        <v>176</v>
      </c>
      <c r="D19" s="260">
        <v>100</v>
      </c>
      <c r="E19" s="261">
        <v>0</v>
      </c>
      <c r="F19" s="608" t="s">
        <v>215</v>
      </c>
    </row>
    <row r="20" spans="1:6" s="52" customFormat="1" ht="25.5" customHeight="1" x14ac:dyDescent="0.2">
      <c r="A20" s="324">
        <v>3315</v>
      </c>
      <c r="B20" s="275" t="s">
        <v>171</v>
      </c>
      <c r="C20" s="562">
        <v>12205.02</v>
      </c>
      <c r="D20" s="260">
        <v>5900</v>
      </c>
      <c r="E20" s="261">
        <v>6000</v>
      </c>
      <c r="F20" s="597">
        <f>E20/D20*100</f>
        <v>101.69491525423729</v>
      </c>
    </row>
    <row r="21" spans="1:6" s="52" customFormat="1" ht="38.25" customHeight="1" x14ac:dyDescent="0.2">
      <c r="A21" s="53">
        <v>3311</v>
      </c>
      <c r="B21" s="275" t="s">
        <v>251</v>
      </c>
      <c r="C21" s="562">
        <v>0</v>
      </c>
      <c r="D21" s="260">
        <v>2000</v>
      </c>
      <c r="E21" s="261">
        <v>2000</v>
      </c>
      <c r="F21" s="608" t="s">
        <v>215</v>
      </c>
    </row>
    <row r="22" spans="1:6" s="52" customFormat="1" ht="15" customHeight="1" x14ac:dyDescent="0.2">
      <c r="A22" s="53">
        <v>3315</v>
      </c>
      <c r="B22" s="275" t="s">
        <v>170</v>
      </c>
      <c r="C22" s="562">
        <v>0</v>
      </c>
      <c r="D22" s="260">
        <v>1000</v>
      </c>
      <c r="E22" s="261">
        <v>6500</v>
      </c>
      <c r="F22" s="597">
        <f>E22/D22*100</f>
        <v>650</v>
      </c>
    </row>
    <row r="23" spans="1:6" s="52" customFormat="1" ht="15" customHeight="1" x14ac:dyDescent="0.2">
      <c r="A23" s="424">
        <v>3315</v>
      </c>
      <c r="B23" s="425" t="s">
        <v>242</v>
      </c>
      <c r="C23" s="562">
        <v>0</v>
      </c>
      <c r="D23" s="260">
        <v>0</v>
      </c>
      <c r="E23" s="261">
        <v>1930</v>
      </c>
      <c r="F23" s="608" t="s">
        <v>215</v>
      </c>
    </row>
    <row r="24" spans="1:6" s="52" customFormat="1" ht="15" customHeight="1" x14ac:dyDescent="0.2">
      <c r="A24" s="53">
        <v>3315</v>
      </c>
      <c r="B24" s="275" t="s">
        <v>255</v>
      </c>
      <c r="C24" s="562">
        <v>0</v>
      </c>
      <c r="D24" s="260">
        <v>0</v>
      </c>
      <c r="E24" s="261">
        <v>1000</v>
      </c>
      <c r="F24" s="608" t="s">
        <v>215</v>
      </c>
    </row>
    <row r="25" spans="1:6" s="52" customFormat="1" ht="25.5" customHeight="1" x14ac:dyDescent="0.2">
      <c r="A25" s="53">
        <v>3319</v>
      </c>
      <c r="B25" s="275" t="s">
        <v>169</v>
      </c>
      <c r="C25" s="562">
        <v>61.37</v>
      </c>
      <c r="D25" s="260">
        <v>100</v>
      </c>
      <c r="E25" s="261">
        <v>1000</v>
      </c>
      <c r="F25" s="597">
        <f>E25/D25*100</f>
        <v>1000</v>
      </c>
    </row>
    <row r="26" spans="1:6" s="52" customFormat="1" ht="15" customHeight="1" x14ac:dyDescent="0.2">
      <c r="A26" s="53">
        <v>3319</v>
      </c>
      <c r="B26" s="275" t="s">
        <v>334</v>
      </c>
      <c r="C26" s="562">
        <v>400</v>
      </c>
      <c r="D26" s="260">
        <v>0</v>
      </c>
      <c r="E26" s="261">
        <v>0</v>
      </c>
      <c r="F26" s="608" t="s">
        <v>215</v>
      </c>
    </row>
    <row r="27" spans="1:6" s="52" customFormat="1" ht="27.75" customHeight="1" thickBot="1" x14ac:dyDescent="0.25">
      <c r="A27" s="263">
        <v>3315</v>
      </c>
      <c r="B27" s="290" t="s">
        <v>335</v>
      </c>
      <c r="C27" s="584">
        <v>0.14000000000000001</v>
      </c>
      <c r="D27" s="479">
        <v>0</v>
      </c>
      <c r="E27" s="480">
        <v>0</v>
      </c>
      <c r="F27" s="609" t="s">
        <v>215</v>
      </c>
    </row>
    <row r="28" spans="1:6" s="56" customFormat="1" ht="20.100000000000001" customHeight="1" thickBot="1" x14ac:dyDescent="0.3">
      <c r="A28" s="625"/>
      <c r="B28" s="626" t="s">
        <v>54</v>
      </c>
      <c r="C28" s="627">
        <f>C8+C9+C10+C11+C12+C19+C20+C21+C22+C23+C24+C25+C26+C27</f>
        <v>257693.21000000002</v>
      </c>
      <c r="D28" s="265">
        <f t="shared" ref="D28:E28" si="0">D8+D9+D10+D11+D12+D19+D20+D21+D22+D23+D24+D25+D26+D27</f>
        <v>263831</v>
      </c>
      <c r="E28" s="628">
        <f t="shared" si="0"/>
        <v>298050</v>
      </c>
      <c r="F28" s="629">
        <f>E28/D28*100</f>
        <v>112.97004521834053</v>
      </c>
    </row>
    <row r="29" spans="1:6" ht="12.75" customHeight="1" x14ac:dyDescent="0.25">
      <c r="A29" s="270"/>
      <c r="B29" s="270"/>
      <c r="C29" s="564"/>
      <c r="D29" s="271"/>
      <c r="E29" s="267"/>
      <c r="F29" s="272"/>
    </row>
    <row r="416" spans="1:1" x14ac:dyDescent="0.2">
      <c r="A416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34"/>
  <sheetViews>
    <sheetView workbookViewId="0">
      <selection activeCell="E8" sqref="E8:E18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16384" width="9.140625" style="45"/>
  </cols>
  <sheetData>
    <row r="2" spans="1:15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15" ht="20.100000000000001" customHeight="1" x14ac:dyDescent="0.25">
      <c r="A4" s="46" t="s">
        <v>223</v>
      </c>
      <c r="F4" s="244"/>
    </row>
    <row r="5" spans="1:15" ht="15" customHeight="1" thickBot="1" x14ac:dyDescent="0.3">
      <c r="A5" s="46"/>
      <c r="F5" s="244" t="s">
        <v>0</v>
      </c>
    </row>
    <row r="6" spans="1:15" s="47" customFormat="1" ht="35.25" customHeight="1" thickBot="1" x14ac:dyDescent="0.25">
      <c r="A6" s="245" t="s">
        <v>53</v>
      </c>
      <c r="B6" s="245" t="s">
        <v>105</v>
      </c>
      <c r="C6" s="247" t="s">
        <v>329</v>
      </c>
      <c r="D6" s="246" t="s">
        <v>101</v>
      </c>
      <c r="E6" s="248" t="s">
        <v>102</v>
      </c>
      <c r="F6" s="249" t="s">
        <v>103</v>
      </c>
    </row>
    <row r="7" spans="1:15" s="49" customFormat="1" ht="20.25" customHeight="1" thickBot="1" x14ac:dyDescent="0.3">
      <c r="A7" s="48"/>
      <c r="B7" s="250" t="s">
        <v>106</v>
      </c>
      <c r="C7" s="560"/>
      <c r="D7" s="251"/>
      <c r="E7" s="252"/>
      <c r="F7" s="253"/>
    </row>
    <row r="8" spans="1:15" s="52" customFormat="1" ht="15" customHeight="1" x14ac:dyDescent="0.2">
      <c r="A8" s="50">
        <v>3513</v>
      </c>
      <c r="B8" s="277" t="s">
        <v>116</v>
      </c>
      <c r="C8" s="351">
        <v>25950</v>
      </c>
      <c r="D8" s="254">
        <v>29150</v>
      </c>
      <c r="E8" s="278">
        <v>29150</v>
      </c>
      <c r="F8" s="596">
        <f t="shared" ref="F8:F15" si="0">E8/D8*100</f>
        <v>100</v>
      </c>
      <c r="G8" s="51"/>
      <c r="H8" s="51"/>
      <c r="I8" s="51"/>
      <c r="J8" s="51"/>
      <c r="K8" s="51"/>
      <c r="L8" s="51"/>
      <c r="M8" s="51"/>
      <c r="N8" s="51"/>
      <c r="O8" s="51"/>
    </row>
    <row r="9" spans="1:15" s="52" customFormat="1" ht="15" customHeight="1" x14ac:dyDescent="0.2">
      <c r="A9" s="53">
        <v>3522</v>
      </c>
      <c r="B9" s="275" t="s">
        <v>115</v>
      </c>
      <c r="C9" s="562">
        <v>182850</v>
      </c>
      <c r="D9" s="260">
        <v>168120</v>
      </c>
      <c r="E9" s="276">
        <v>193000</v>
      </c>
      <c r="F9" s="597">
        <f t="shared" si="0"/>
        <v>114.79895312871757</v>
      </c>
    </row>
    <row r="10" spans="1:15" s="52" customFormat="1" ht="15" customHeight="1" x14ac:dyDescent="0.2">
      <c r="A10" s="53">
        <v>3529</v>
      </c>
      <c r="B10" s="275" t="s">
        <v>114</v>
      </c>
      <c r="C10" s="562">
        <v>92331</v>
      </c>
      <c r="D10" s="260">
        <v>87719</v>
      </c>
      <c r="E10" s="276">
        <v>96465</v>
      </c>
      <c r="F10" s="597">
        <f t="shared" si="0"/>
        <v>109.97047389961125</v>
      </c>
    </row>
    <row r="11" spans="1:15" s="52" customFormat="1" ht="15" customHeight="1" x14ac:dyDescent="0.2">
      <c r="A11" s="53">
        <v>3533</v>
      </c>
      <c r="B11" s="275" t="s">
        <v>113</v>
      </c>
      <c r="C11" s="562">
        <v>404314.13</v>
      </c>
      <c r="D11" s="260">
        <v>412000</v>
      </c>
      <c r="E11" s="276">
        <v>452000</v>
      </c>
      <c r="F11" s="597">
        <f t="shared" si="0"/>
        <v>109.70873786407766</v>
      </c>
    </row>
    <row r="12" spans="1:15" s="52" customFormat="1" ht="15" customHeight="1" x14ac:dyDescent="0.2">
      <c r="A12" s="53">
        <v>3599</v>
      </c>
      <c r="B12" s="275" t="s">
        <v>112</v>
      </c>
      <c r="C12" s="562">
        <v>357.96</v>
      </c>
      <c r="D12" s="260">
        <v>750</v>
      </c>
      <c r="E12" s="276">
        <v>750</v>
      </c>
      <c r="F12" s="597">
        <f t="shared" si="0"/>
        <v>100</v>
      </c>
    </row>
    <row r="13" spans="1:15" s="52" customFormat="1" ht="25.5" customHeight="1" x14ac:dyDescent="0.2">
      <c r="A13" s="53">
        <v>3599</v>
      </c>
      <c r="B13" s="275" t="s">
        <v>256</v>
      </c>
      <c r="C13" s="562">
        <v>15770</v>
      </c>
      <c r="D13" s="260">
        <v>18220</v>
      </c>
      <c r="E13" s="276">
        <v>18922</v>
      </c>
      <c r="F13" s="597">
        <f t="shared" si="0"/>
        <v>103.85290889132821</v>
      </c>
    </row>
    <row r="14" spans="1:15" s="52" customFormat="1" ht="15" customHeight="1" x14ac:dyDescent="0.2">
      <c r="A14" s="53">
        <v>3599</v>
      </c>
      <c r="B14" s="275" t="s">
        <v>111</v>
      </c>
      <c r="C14" s="562">
        <v>77.739999999999995</v>
      </c>
      <c r="D14" s="260">
        <v>500</v>
      </c>
      <c r="E14" s="276">
        <v>10</v>
      </c>
      <c r="F14" s="597">
        <f t="shared" si="0"/>
        <v>2</v>
      </c>
      <c r="G14" s="262"/>
    </row>
    <row r="15" spans="1:15" s="52" customFormat="1" ht="15" customHeight="1" x14ac:dyDescent="0.2">
      <c r="A15" s="53">
        <v>3522</v>
      </c>
      <c r="B15" s="275" t="s">
        <v>110</v>
      </c>
      <c r="C15" s="562">
        <v>0</v>
      </c>
      <c r="D15" s="260">
        <v>18680</v>
      </c>
      <c r="E15" s="276">
        <v>0</v>
      </c>
      <c r="F15" s="597">
        <f t="shared" si="0"/>
        <v>0</v>
      </c>
      <c r="G15" s="262"/>
    </row>
    <row r="16" spans="1:15" s="52" customFormat="1" ht="25.5" customHeight="1" x14ac:dyDescent="0.2">
      <c r="A16" s="53">
        <v>3599</v>
      </c>
      <c r="B16" s="275" t="s">
        <v>109</v>
      </c>
      <c r="C16" s="562">
        <v>213</v>
      </c>
      <c r="D16" s="260">
        <v>0</v>
      </c>
      <c r="E16" s="276">
        <v>0</v>
      </c>
      <c r="F16" s="608" t="s">
        <v>215</v>
      </c>
      <c r="G16" s="262"/>
    </row>
    <row r="17" spans="1:7" s="52" customFormat="1" ht="15" customHeight="1" x14ac:dyDescent="0.2">
      <c r="A17" s="53">
        <v>3599</v>
      </c>
      <c r="B17" s="275" t="s">
        <v>332</v>
      </c>
      <c r="C17" s="562">
        <v>212.63</v>
      </c>
      <c r="D17" s="260">
        <v>0</v>
      </c>
      <c r="E17" s="276">
        <v>0</v>
      </c>
      <c r="F17" s="608" t="s">
        <v>215</v>
      </c>
      <c r="G17" s="262"/>
    </row>
    <row r="18" spans="1:7" s="52" customFormat="1" ht="15" customHeight="1" thickBot="1" x14ac:dyDescent="0.25">
      <c r="A18" s="263">
        <v>3599</v>
      </c>
      <c r="B18" s="290" t="s">
        <v>333</v>
      </c>
      <c r="C18" s="584">
        <v>1802.9</v>
      </c>
      <c r="D18" s="479">
        <v>0</v>
      </c>
      <c r="E18" s="587">
        <v>0</v>
      </c>
      <c r="F18" s="609" t="s">
        <v>215</v>
      </c>
      <c r="G18" s="262"/>
    </row>
    <row r="19" spans="1:7" s="56" customFormat="1" ht="20.100000000000001" customHeight="1" thickBot="1" x14ac:dyDescent="0.3">
      <c r="A19" s="54"/>
      <c r="B19" s="264" t="s">
        <v>54</v>
      </c>
      <c r="C19" s="563">
        <f t="shared" ref="C19:E19" si="1">SUM(C8:C18)</f>
        <v>723879.36</v>
      </c>
      <c r="D19" s="265">
        <f t="shared" si="1"/>
        <v>735139</v>
      </c>
      <c r="E19" s="266">
        <f t="shared" si="1"/>
        <v>790297</v>
      </c>
      <c r="F19" s="598">
        <f>E19/D19*100</f>
        <v>107.50307084782607</v>
      </c>
      <c r="G19" s="55"/>
    </row>
    <row r="20" spans="1:7" ht="15" customHeight="1" x14ac:dyDescent="0.25">
      <c r="A20" s="270"/>
      <c r="B20" s="270"/>
      <c r="C20" s="564"/>
      <c r="D20" s="271"/>
      <c r="E20" s="267"/>
      <c r="F20" s="272"/>
      <c r="G20" s="262"/>
    </row>
    <row r="21" spans="1:7" ht="15" customHeight="1" x14ac:dyDescent="0.25">
      <c r="A21" s="270"/>
      <c r="B21" s="270"/>
      <c r="C21" s="564"/>
      <c r="D21" s="271"/>
      <c r="E21" s="267"/>
      <c r="F21" s="272"/>
      <c r="G21" s="262"/>
    </row>
    <row r="22" spans="1:7" ht="15" customHeight="1" x14ac:dyDescent="0.25">
      <c r="A22" s="270"/>
      <c r="B22" s="270"/>
      <c r="C22" s="564"/>
      <c r="D22" s="271"/>
      <c r="E22" s="267"/>
      <c r="F22" s="272"/>
      <c r="G22" s="262"/>
    </row>
    <row r="23" spans="1:7" ht="15" customHeight="1" x14ac:dyDescent="0.2">
      <c r="A23" s="274"/>
    </row>
    <row r="434" spans="1:1" x14ac:dyDescent="0.2">
      <c r="A434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25"/>
  <sheetViews>
    <sheetView workbookViewId="0">
      <selection activeCell="E8" sqref="E8:E28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7" width="9.140625" style="239"/>
    <col min="8" max="16384" width="9.140625" style="45"/>
  </cols>
  <sheetData>
    <row r="2" spans="1:15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15" ht="20.100000000000001" customHeight="1" x14ac:dyDescent="0.25">
      <c r="A4" s="46" t="s">
        <v>224</v>
      </c>
      <c r="F4" s="244"/>
    </row>
    <row r="5" spans="1:15" ht="15" customHeight="1" thickBot="1" x14ac:dyDescent="0.3">
      <c r="A5" s="46"/>
      <c r="F5" s="244" t="s">
        <v>0</v>
      </c>
    </row>
    <row r="6" spans="1:15" s="47" customFormat="1" ht="42" customHeight="1" thickBot="1" x14ac:dyDescent="0.25">
      <c r="A6" s="245" t="s">
        <v>53</v>
      </c>
      <c r="B6" s="245" t="s">
        <v>105</v>
      </c>
      <c r="C6" s="247" t="s">
        <v>329</v>
      </c>
      <c r="D6" s="246" t="s">
        <v>101</v>
      </c>
      <c r="E6" s="248" t="s">
        <v>102</v>
      </c>
      <c r="F6" s="249" t="s">
        <v>103</v>
      </c>
      <c r="G6" s="508"/>
    </row>
    <row r="7" spans="1:15" s="49" customFormat="1" ht="20.100000000000001" customHeight="1" thickBot="1" x14ac:dyDescent="0.3">
      <c r="A7" s="48"/>
      <c r="B7" s="250" t="s">
        <v>106</v>
      </c>
      <c r="C7" s="560"/>
      <c r="D7" s="251"/>
      <c r="E7" s="252"/>
      <c r="F7" s="253"/>
      <c r="G7" s="509"/>
    </row>
    <row r="8" spans="1:15" s="52" customFormat="1" ht="15" customHeight="1" x14ac:dyDescent="0.2">
      <c r="A8" s="50">
        <v>2143</v>
      </c>
      <c r="B8" s="277" t="s">
        <v>212</v>
      </c>
      <c r="C8" s="351">
        <v>8572.76</v>
      </c>
      <c r="D8" s="330">
        <v>8430</v>
      </c>
      <c r="E8" s="255">
        <v>10000</v>
      </c>
      <c r="F8" s="596">
        <f t="shared" ref="F8:F14" si="0">E8/D8*100</f>
        <v>118.62396204033215</v>
      </c>
      <c r="G8" s="447"/>
      <c r="H8" s="51"/>
      <c r="I8" s="51"/>
      <c r="J8" s="51"/>
      <c r="K8" s="51"/>
      <c r="L8" s="51"/>
      <c r="M8" s="51"/>
      <c r="N8" s="51"/>
      <c r="O8" s="51"/>
    </row>
    <row r="9" spans="1:15" s="52" customFormat="1" ht="15" customHeight="1" x14ac:dyDescent="0.2">
      <c r="A9" s="53">
        <v>2143</v>
      </c>
      <c r="B9" s="275" t="s">
        <v>211</v>
      </c>
      <c r="C9" s="562">
        <v>6145.89</v>
      </c>
      <c r="D9" s="337">
        <v>7540</v>
      </c>
      <c r="E9" s="276">
        <v>10313</v>
      </c>
      <c r="F9" s="597">
        <f t="shared" si="0"/>
        <v>136.77718832891244</v>
      </c>
      <c r="G9" s="510"/>
    </row>
    <row r="10" spans="1:15" s="52" customFormat="1" ht="15" customHeight="1" x14ac:dyDescent="0.2">
      <c r="A10" s="53">
        <v>2143</v>
      </c>
      <c r="B10" s="275" t="s">
        <v>210</v>
      </c>
      <c r="C10" s="562">
        <v>1568.14</v>
      </c>
      <c r="D10" s="337">
        <v>4000</v>
      </c>
      <c r="E10" s="276">
        <v>4000</v>
      </c>
      <c r="F10" s="597">
        <f t="shared" si="0"/>
        <v>100</v>
      </c>
      <c r="G10" s="510"/>
    </row>
    <row r="11" spans="1:15" s="52" customFormat="1" ht="15" customHeight="1" x14ac:dyDescent="0.2">
      <c r="A11" s="53">
        <v>2143</v>
      </c>
      <c r="B11" s="275" t="s">
        <v>209</v>
      </c>
      <c r="C11" s="562">
        <v>1813.96</v>
      </c>
      <c r="D11" s="337">
        <v>1000</v>
      </c>
      <c r="E11" s="276">
        <v>1000</v>
      </c>
      <c r="F11" s="597">
        <f t="shared" si="0"/>
        <v>100</v>
      </c>
      <c r="G11" s="510"/>
    </row>
    <row r="12" spans="1:15" s="52" customFormat="1" ht="15" customHeight="1" x14ac:dyDescent="0.2">
      <c r="A12" s="53">
        <v>2143</v>
      </c>
      <c r="B12" s="275" t="s">
        <v>208</v>
      </c>
      <c r="C12" s="562">
        <v>0</v>
      </c>
      <c r="D12" s="329">
        <v>1000</v>
      </c>
      <c r="E12" s="276">
        <v>1000</v>
      </c>
      <c r="F12" s="597">
        <f t="shared" si="0"/>
        <v>100</v>
      </c>
      <c r="G12" s="510"/>
    </row>
    <row r="13" spans="1:15" s="52" customFormat="1" ht="15" customHeight="1" x14ac:dyDescent="0.2">
      <c r="A13" s="53">
        <v>2143</v>
      </c>
      <c r="B13" s="275" t="s">
        <v>207</v>
      </c>
      <c r="C13" s="562">
        <v>0</v>
      </c>
      <c r="D13" s="329">
        <v>700</v>
      </c>
      <c r="E13" s="276">
        <v>700</v>
      </c>
      <c r="F13" s="597">
        <f t="shared" si="0"/>
        <v>100</v>
      </c>
      <c r="G13" s="510"/>
    </row>
    <row r="14" spans="1:15" s="52" customFormat="1" ht="15" customHeight="1" x14ac:dyDescent="0.2">
      <c r="A14" s="53">
        <v>2143</v>
      </c>
      <c r="B14" s="275" t="s">
        <v>206</v>
      </c>
      <c r="C14" s="562">
        <v>500</v>
      </c>
      <c r="D14" s="329">
        <v>500</v>
      </c>
      <c r="E14" s="276">
        <v>750</v>
      </c>
      <c r="F14" s="597">
        <f t="shared" si="0"/>
        <v>150</v>
      </c>
      <c r="G14" s="510"/>
    </row>
    <row r="15" spans="1:15" s="52" customFormat="1" ht="15" customHeight="1" x14ac:dyDescent="0.2">
      <c r="A15" s="53">
        <v>2143</v>
      </c>
      <c r="B15" s="565" t="s">
        <v>258</v>
      </c>
      <c r="C15" s="562">
        <v>0</v>
      </c>
      <c r="D15" s="329">
        <v>0</v>
      </c>
      <c r="E15" s="276">
        <v>3000</v>
      </c>
      <c r="F15" s="608" t="s">
        <v>215</v>
      </c>
      <c r="G15" s="510"/>
    </row>
    <row r="16" spans="1:15" s="52" customFormat="1" ht="15" customHeight="1" x14ac:dyDescent="0.2">
      <c r="A16" s="53">
        <v>2143</v>
      </c>
      <c r="B16" s="565" t="s">
        <v>273</v>
      </c>
      <c r="C16" s="562">
        <v>0</v>
      </c>
      <c r="D16" s="329">
        <v>0</v>
      </c>
      <c r="E16" s="276">
        <v>15000</v>
      </c>
      <c r="F16" s="608" t="s">
        <v>215</v>
      </c>
      <c r="G16" s="510"/>
    </row>
    <row r="17" spans="1:7" s="52" customFormat="1" ht="15" customHeight="1" x14ac:dyDescent="0.2">
      <c r="A17" s="53">
        <v>2510</v>
      </c>
      <c r="B17" s="275" t="s">
        <v>247</v>
      </c>
      <c r="C17" s="562">
        <v>759.86</v>
      </c>
      <c r="D17" s="329">
        <v>3000</v>
      </c>
      <c r="E17" s="276">
        <v>3000</v>
      </c>
      <c r="F17" s="597">
        <f>E17/D17*100</f>
        <v>100</v>
      </c>
      <c r="G17" s="510"/>
    </row>
    <row r="18" spans="1:7" s="52" customFormat="1" ht="15" customHeight="1" x14ac:dyDescent="0.2">
      <c r="A18" s="53">
        <v>2510</v>
      </c>
      <c r="B18" s="275" t="s">
        <v>338</v>
      </c>
      <c r="C18" s="562">
        <v>14772.73</v>
      </c>
      <c r="D18" s="329">
        <v>15000</v>
      </c>
      <c r="E18" s="276">
        <v>20700</v>
      </c>
      <c r="F18" s="597">
        <f>E18/D18*100</f>
        <v>138</v>
      </c>
      <c r="G18" s="510"/>
    </row>
    <row r="19" spans="1:7" s="52" customFormat="1" ht="15" customHeight="1" x14ac:dyDescent="0.2">
      <c r="A19" s="53">
        <v>2510</v>
      </c>
      <c r="B19" s="275" t="s">
        <v>339</v>
      </c>
      <c r="C19" s="562">
        <v>0</v>
      </c>
      <c r="D19" s="329">
        <v>0</v>
      </c>
      <c r="E19" s="276">
        <v>15000</v>
      </c>
      <c r="F19" s="608" t="s">
        <v>215</v>
      </c>
      <c r="G19" s="510"/>
    </row>
    <row r="20" spans="1:7" s="52" customFormat="1" ht="15" customHeight="1" x14ac:dyDescent="0.2">
      <c r="A20" s="53">
        <v>2510</v>
      </c>
      <c r="B20" s="275" t="s">
        <v>340</v>
      </c>
      <c r="C20" s="562">
        <v>0</v>
      </c>
      <c r="D20" s="329">
        <v>0</v>
      </c>
      <c r="E20" s="276">
        <v>5000</v>
      </c>
      <c r="F20" s="608" t="s">
        <v>215</v>
      </c>
      <c r="G20" s="510"/>
    </row>
    <row r="21" spans="1:7" s="52" customFormat="1" ht="15" customHeight="1" x14ac:dyDescent="0.2">
      <c r="A21" s="53">
        <v>3636</v>
      </c>
      <c r="B21" s="275" t="s">
        <v>205</v>
      </c>
      <c r="C21" s="562">
        <v>1201.4000000000001</v>
      </c>
      <c r="D21" s="329">
        <v>533</v>
      </c>
      <c r="E21" s="276">
        <v>2400</v>
      </c>
      <c r="F21" s="597">
        <f>E21/D21*100</f>
        <v>450.28142589118198</v>
      </c>
      <c r="G21" s="510"/>
    </row>
    <row r="22" spans="1:7" s="52" customFormat="1" ht="15" customHeight="1" x14ac:dyDescent="0.2">
      <c r="A22" s="53">
        <v>3636</v>
      </c>
      <c r="B22" s="275" t="s">
        <v>257</v>
      </c>
      <c r="C22" s="562">
        <v>387</v>
      </c>
      <c r="D22" s="329">
        <v>5097</v>
      </c>
      <c r="E22" s="276">
        <v>2000</v>
      </c>
      <c r="F22" s="597">
        <f>E22/D22*100</f>
        <v>39.238767902687854</v>
      </c>
      <c r="G22" s="510"/>
    </row>
    <row r="23" spans="1:7" s="52" customFormat="1" ht="15" customHeight="1" x14ac:dyDescent="0.2">
      <c r="A23" s="53">
        <v>6172</v>
      </c>
      <c r="B23" s="275" t="s">
        <v>204</v>
      </c>
      <c r="C23" s="562">
        <v>20500</v>
      </c>
      <c r="D23" s="329">
        <v>10000</v>
      </c>
      <c r="E23" s="276">
        <v>0</v>
      </c>
      <c r="F23" s="597">
        <f>E23/D23*100</f>
        <v>0</v>
      </c>
      <c r="G23" s="513"/>
    </row>
    <row r="24" spans="1:7" s="52" customFormat="1" ht="15" customHeight="1" x14ac:dyDescent="0.2">
      <c r="A24" s="53">
        <v>2143</v>
      </c>
      <c r="B24" s="275" t="s">
        <v>203</v>
      </c>
      <c r="C24" s="562">
        <v>1609</v>
      </c>
      <c r="D24" s="329">
        <v>0</v>
      </c>
      <c r="E24" s="276">
        <v>0</v>
      </c>
      <c r="F24" s="608" t="s">
        <v>215</v>
      </c>
      <c r="G24" s="513"/>
    </row>
    <row r="25" spans="1:7" s="52" customFormat="1" ht="15" customHeight="1" x14ac:dyDescent="0.2">
      <c r="A25" s="53">
        <v>3636</v>
      </c>
      <c r="B25" s="275" t="s">
        <v>202</v>
      </c>
      <c r="C25" s="562">
        <v>1034.53</v>
      </c>
      <c r="D25" s="329">
        <v>0</v>
      </c>
      <c r="E25" s="276">
        <v>0</v>
      </c>
      <c r="F25" s="608" t="s">
        <v>215</v>
      </c>
      <c r="G25" s="510"/>
    </row>
    <row r="26" spans="1:7" s="52" customFormat="1" ht="15" customHeight="1" x14ac:dyDescent="0.2">
      <c r="A26" s="422">
        <v>6172</v>
      </c>
      <c r="B26" s="423" t="s">
        <v>240</v>
      </c>
      <c r="C26" s="562">
        <v>4873.09</v>
      </c>
      <c r="D26" s="329">
        <v>0</v>
      </c>
      <c r="E26" s="276">
        <v>0</v>
      </c>
      <c r="F26" s="608" t="s">
        <v>215</v>
      </c>
      <c r="G26" s="510"/>
    </row>
    <row r="27" spans="1:7" s="52" customFormat="1" ht="15" customHeight="1" x14ac:dyDescent="0.2">
      <c r="A27" s="422">
        <v>6172</v>
      </c>
      <c r="B27" s="423" t="s">
        <v>241</v>
      </c>
      <c r="C27" s="562">
        <v>184.3</v>
      </c>
      <c r="D27" s="329">
        <v>0</v>
      </c>
      <c r="E27" s="276">
        <v>0</v>
      </c>
      <c r="F27" s="608" t="s">
        <v>215</v>
      </c>
      <c r="G27" s="510"/>
    </row>
    <row r="28" spans="1:7" s="52" customFormat="1" ht="15" customHeight="1" thickBot="1" x14ac:dyDescent="0.25">
      <c r="A28" s="422">
        <v>4226</v>
      </c>
      <c r="B28" s="423" t="s">
        <v>336</v>
      </c>
      <c r="C28" s="562">
        <v>150</v>
      </c>
      <c r="D28" s="329">
        <v>0</v>
      </c>
      <c r="E28" s="276">
        <v>0</v>
      </c>
      <c r="F28" s="608" t="s">
        <v>215</v>
      </c>
      <c r="G28" s="510"/>
    </row>
    <row r="29" spans="1:7" s="56" customFormat="1" ht="20.100000000000001" customHeight="1" thickBot="1" x14ac:dyDescent="0.3">
      <c r="A29" s="54"/>
      <c r="B29" s="264" t="s">
        <v>54</v>
      </c>
      <c r="C29" s="563">
        <f t="shared" ref="C29:E29" si="1">SUM(C8:C28)</f>
        <v>64072.66</v>
      </c>
      <c r="D29" s="265">
        <f t="shared" si="1"/>
        <v>56800</v>
      </c>
      <c r="E29" s="266">
        <f t="shared" si="1"/>
        <v>93863</v>
      </c>
      <c r="F29" s="598">
        <f>E29/D29*100</f>
        <v>165.25176056338029</v>
      </c>
      <c r="G29" s="511"/>
    </row>
    <row r="30" spans="1:7" ht="12.75" customHeight="1" x14ac:dyDescent="0.25">
      <c r="A30" s="270"/>
      <c r="B30" s="270"/>
      <c r="C30" s="564"/>
      <c r="D30" s="271"/>
      <c r="E30" s="267"/>
      <c r="F30" s="586"/>
      <c r="G30" s="512"/>
    </row>
    <row r="425" spans="1:1" x14ac:dyDescent="0.2">
      <c r="A425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31"/>
  <sheetViews>
    <sheetView workbookViewId="0">
      <selection activeCell="A35" sqref="A35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16384" width="9.140625" style="45"/>
  </cols>
  <sheetData>
    <row r="2" spans="1:15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15" ht="20.100000000000001" customHeight="1" x14ac:dyDescent="0.25">
      <c r="A4" s="46" t="s">
        <v>197</v>
      </c>
      <c r="F4" s="244"/>
    </row>
    <row r="5" spans="1:15" ht="15" customHeight="1" thickBot="1" x14ac:dyDescent="0.3">
      <c r="A5" s="46"/>
      <c r="F5" s="244" t="s">
        <v>0</v>
      </c>
    </row>
    <row r="6" spans="1:15" s="47" customFormat="1" ht="35.25" customHeight="1" thickBot="1" x14ac:dyDescent="0.25">
      <c r="A6" s="245" t="s">
        <v>53</v>
      </c>
      <c r="B6" s="245" t="s">
        <v>105</v>
      </c>
      <c r="C6" s="247" t="s">
        <v>329</v>
      </c>
      <c r="D6" s="246" t="s">
        <v>101</v>
      </c>
      <c r="E6" s="248" t="s">
        <v>102</v>
      </c>
      <c r="F6" s="249" t="s">
        <v>103</v>
      </c>
    </row>
    <row r="7" spans="1:15" s="49" customFormat="1" ht="20.100000000000001" customHeight="1" thickBot="1" x14ac:dyDescent="0.3">
      <c r="A7" s="48"/>
      <c r="B7" s="250" t="s">
        <v>106</v>
      </c>
      <c r="C7" s="560"/>
      <c r="D7" s="251"/>
      <c r="E7" s="252"/>
      <c r="F7" s="253"/>
    </row>
    <row r="8" spans="1:15" s="52" customFormat="1" ht="32.25" customHeight="1" thickBot="1" x14ac:dyDescent="0.25">
      <c r="A8" s="50">
        <v>3299</v>
      </c>
      <c r="B8" s="277" t="s">
        <v>252</v>
      </c>
      <c r="C8" s="351">
        <v>1644.71</v>
      </c>
      <c r="D8" s="254">
        <v>55700</v>
      </c>
      <c r="E8" s="255">
        <v>28700</v>
      </c>
      <c r="F8" s="596">
        <f>E8/D8*100</f>
        <v>51.526032315978455</v>
      </c>
      <c r="G8" s="51"/>
      <c r="H8" s="51"/>
      <c r="I8" s="51"/>
      <c r="J8" s="51"/>
      <c r="K8" s="51"/>
      <c r="L8" s="51"/>
      <c r="M8" s="51"/>
      <c r="N8" s="51"/>
      <c r="O8" s="51"/>
    </row>
    <row r="9" spans="1:15" s="56" customFormat="1" ht="20.100000000000001" customHeight="1" thickBot="1" x14ac:dyDescent="0.3">
      <c r="A9" s="54"/>
      <c r="B9" s="264" t="s">
        <v>54</v>
      </c>
      <c r="C9" s="563">
        <f>SUM(C8)</f>
        <v>1644.71</v>
      </c>
      <c r="D9" s="265">
        <f>SUM(D8:D8)</f>
        <v>55700</v>
      </c>
      <c r="E9" s="266">
        <f>SUM(E8:E8)</f>
        <v>28700</v>
      </c>
      <c r="F9" s="598">
        <f>E9/D9*100</f>
        <v>51.526032315978455</v>
      </c>
      <c r="G9" s="55"/>
    </row>
    <row r="10" spans="1:15" ht="15" customHeight="1" x14ac:dyDescent="0.25">
      <c r="A10" s="270"/>
      <c r="B10" s="270"/>
      <c r="C10" s="564"/>
      <c r="D10" s="271"/>
      <c r="E10" s="267"/>
      <c r="F10" s="272"/>
      <c r="G10" s="262"/>
    </row>
    <row r="431" spans="1:1" x14ac:dyDescent="0.2">
      <c r="A431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  <ignoredErrors>
    <ignoredError sqref="C9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31"/>
  <sheetViews>
    <sheetView workbookViewId="0">
      <selection activeCell="B27" sqref="B27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7" width="9.140625" style="239"/>
    <col min="8" max="16384" width="9.140625" style="45"/>
  </cols>
  <sheetData>
    <row r="2" spans="1:15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15" ht="20.100000000000001" customHeight="1" x14ac:dyDescent="0.25">
      <c r="A4" s="46" t="s">
        <v>166</v>
      </c>
      <c r="F4" s="244"/>
    </row>
    <row r="5" spans="1:15" ht="15" customHeight="1" thickBot="1" x14ac:dyDescent="0.3">
      <c r="A5" s="46"/>
      <c r="F5" s="244" t="s">
        <v>0</v>
      </c>
    </row>
    <row r="6" spans="1:15" s="47" customFormat="1" ht="35.25" customHeight="1" thickBot="1" x14ac:dyDescent="0.25">
      <c r="A6" s="245" t="s">
        <v>53</v>
      </c>
      <c r="B6" s="245" t="s">
        <v>105</v>
      </c>
      <c r="C6" s="247" t="s">
        <v>329</v>
      </c>
      <c r="D6" s="246" t="s">
        <v>101</v>
      </c>
      <c r="E6" s="248" t="s">
        <v>102</v>
      </c>
      <c r="F6" s="249" t="s">
        <v>103</v>
      </c>
      <c r="G6" s="508"/>
    </row>
    <row r="7" spans="1:15" s="49" customFormat="1" ht="20.100000000000001" customHeight="1" thickBot="1" x14ac:dyDescent="0.3">
      <c r="A7" s="48"/>
      <c r="B7" s="250" t="s">
        <v>106</v>
      </c>
      <c r="C7" s="560"/>
      <c r="D7" s="251"/>
      <c r="E7" s="252"/>
      <c r="F7" s="253"/>
      <c r="G7" s="509"/>
    </row>
    <row r="8" spans="1:15" s="52" customFormat="1" ht="15" customHeight="1" x14ac:dyDescent="0.2">
      <c r="A8" s="311">
        <v>1019</v>
      </c>
      <c r="B8" s="310" t="s">
        <v>165</v>
      </c>
      <c r="C8" s="574">
        <v>1183.67</v>
      </c>
      <c r="D8" s="309">
        <v>1970</v>
      </c>
      <c r="E8" s="255">
        <v>2370</v>
      </c>
      <c r="F8" s="596">
        <f t="shared" ref="F8:F23" si="0">E8/D8*100</f>
        <v>120.30456852791878</v>
      </c>
      <c r="G8" s="447"/>
      <c r="H8" s="51"/>
      <c r="I8" s="51"/>
      <c r="J8" s="51"/>
      <c r="K8" s="51"/>
      <c r="L8" s="51"/>
      <c r="M8" s="51"/>
      <c r="N8" s="51"/>
      <c r="O8" s="51"/>
    </row>
    <row r="9" spans="1:15" s="52" customFormat="1" ht="15" customHeight="1" x14ac:dyDescent="0.2">
      <c r="A9" s="301">
        <v>1031</v>
      </c>
      <c r="B9" s="300" t="s">
        <v>164</v>
      </c>
      <c r="C9" s="566">
        <v>9443.26</v>
      </c>
      <c r="D9" s="299">
        <v>15000</v>
      </c>
      <c r="E9" s="276">
        <v>5000</v>
      </c>
      <c r="F9" s="597">
        <f t="shared" si="0"/>
        <v>33.333333333333329</v>
      </c>
      <c r="G9" s="510"/>
    </row>
    <row r="10" spans="1:15" s="52" customFormat="1" ht="15" customHeight="1" x14ac:dyDescent="0.2">
      <c r="A10" s="301">
        <v>1039</v>
      </c>
      <c r="B10" s="300" t="s">
        <v>163</v>
      </c>
      <c r="C10" s="566">
        <v>0</v>
      </c>
      <c r="D10" s="299">
        <v>50</v>
      </c>
      <c r="E10" s="276">
        <v>0</v>
      </c>
      <c r="F10" s="597">
        <f t="shared" si="0"/>
        <v>0</v>
      </c>
      <c r="G10" s="510"/>
    </row>
    <row r="11" spans="1:15" s="52" customFormat="1" ht="15" customHeight="1" x14ac:dyDescent="0.2">
      <c r="A11" s="301">
        <v>1069</v>
      </c>
      <c r="B11" s="300" t="s">
        <v>162</v>
      </c>
      <c r="C11" s="566">
        <v>0</v>
      </c>
      <c r="D11" s="299">
        <v>50</v>
      </c>
      <c r="E11" s="276">
        <v>0</v>
      </c>
      <c r="F11" s="597">
        <f t="shared" si="0"/>
        <v>0</v>
      </c>
      <c r="G11" s="510"/>
    </row>
    <row r="12" spans="1:15" s="52" customFormat="1" ht="15" customHeight="1" x14ac:dyDescent="0.2">
      <c r="A12" s="301">
        <v>1070</v>
      </c>
      <c r="B12" s="300" t="s">
        <v>161</v>
      </c>
      <c r="C12" s="566">
        <v>530</v>
      </c>
      <c r="D12" s="299">
        <v>30</v>
      </c>
      <c r="E12" s="276">
        <v>430</v>
      </c>
      <c r="F12" s="597">
        <f t="shared" si="0"/>
        <v>1433.3333333333335</v>
      </c>
      <c r="G12" s="510"/>
    </row>
    <row r="13" spans="1:15" s="52" customFormat="1" ht="15" customHeight="1" x14ac:dyDescent="0.2">
      <c r="A13" s="303">
        <v>2310</v>
      </c>
      <c r="B13" s="308" t="s">
        <v>160</v>
      </c>
      <c r="C13" s="566">
        <v>847</v>
      </c>
      <c r="D13" s="299">
        <v>2850</v>
      </c>
      <c r="E13" s="276">
        <v>1000</v>
      </c>
      <c r="F13" s="597">
        <f t="shared" si="0"/>
        <v>35.087719298245609</v>
      </c>
      <c r="G13" s="510"/>
    </row>
    <row r="14" spans="1:15" s="52" customFormat="1" ht="24.75" customHeight="1" x14ac:dyDescent="0.2">
      <c r="A14" s="301">
        <v>2339</v>
      </c>
      <c r="B14" s="307" t="s">
        <v>159</v>
      </c>
      <c r="C14" s="566">
        <v>169.09</v>
      </c>
      <c r="D14" s="299">
        <v>300</v>
      </c>
      <c r="E14" s="276">
        <v>300</v>
      </c>
      <c r="F14" s="597">
        <f t="shared" si="0"/>
        <v>100</v>
      </c>
      <c r="G14" s="510"/>
    </row>
    <row r="15" spans="1:15" s="52" customFormat="1" ht="15.75" customHeight="1" x14ac:dyDescent="0.2">
      <c r="A15" s="301">
        <v>3716</v>
      </c>
      <c r="B15" s="306" t="s">
        <v>158</v>
      </c>
      <c r="C15" s="566">
        <v>895.5</v>
      </c>
      <c r="D15" s="299">
        <v>1000</v>
      </c>
      <c r="E15" s="276">
        <v>1000</v>
      </c>
      <c r="F15" s="597">
        <f t="shared" si="0"/>
        <v>100</v>
      </c>
      <c r="G15" s="510"/>
    </row>
    <row r="16" spans="1:15" s="52" customFormat="1" ht="15" customHeight="1" x14ac:dyDescent="0.2">
      <c r="A16" s="301">
        <v>3727</v>
      </c>
      <c r="B16" s="305" t="s">
        <v>157</v>
      </c>
      <c r="C16" s="566">
        <v>520</v>
      </c>
      <c r="D16" s="299">
        <v>1000</v>
      </c>
      <c r="E16" s="276">
        <v>1000</v>
      </c>
      <c r="F16" s="597">
        <f t="shared" si="0"/>
        <v>100</v>
      </c>
      <c r="G16" s="513"/>
    </row>
    <row r="17" spans="1:7" s="52" customFormat="1" ht="15" customHeight="1" x14ac:dyDescent="0.2">
      <c r="A17" s="303">
        <v>3729</v>
      </c>
      <c r="B17" s="305" t="s">
        <v>156</v>
      </c>
      <c r="C17" s="566">
        <v>1009.75</v>
      </c>
      <c r="D17" s="299">
        <v>700</v>
      </c>
      <c r="E17" s="276">
        <v>700</v>
      </c>
      <c r="F17" s="597">
        <f t="shared" si="0"/>
        <v>100</v>
      </c>
      <c r="G17" s="513"/>
    </row>
    <row r="18" spans="1:7" s="52" customFormat="1" ht="15" customHeight="1" x14ac:dyDescent="0.2">
      <c r="A18" s="301">
        <v>3741</v>
      </c>
      <c r="B18" s="305" t="s">
        <v>155</v>
      </c>
      <c r="C18" s="566">
        <v>2004</v>
      </c>
      <c r="D18" s="299">
        <v>2080</v>
      </c>
      <c r="E18" s="276">
        <v>2080</v>
      </c>
      <c r="F18" s="597">
        <f t="shared" si="0"/>
        <v>100</v>
      </c>
      <c r="G18" s="513"/>
    </row>
    <row r="19" spans="1:7" s="52" customFormat="1" ht="15" customHeight="1" x14ac:dyDescent="0.2">
      <c r="A19" s="303">
        <v>3742</v>
      </c>
      <c r="B19" s="304" t="s">
        <v>154</v>
      </c>
      <c r="C19" s="566">
        <v>8207.9599999999991</v>
      </c>
      <c r="D19" s="299">
        <v>10000</v>
      </c>
      <c r="E19" s="276">
        <v>10600</v>
      </c>
      <c r="F19" s="597">
        <f t="shared" si="0"/>
        <v>106</v>
      </c>
      <c r="G19" s="513"/>
    </row>
    <row r="20" spans="1:7" s="52" customFormat="1" ht="15" customHeight="1" x14ac:dyDescent="0.2">
      <c r="A20" s="303">
        <v>3769</v>
      </c>
      <c r="B20" s="302" t="s">
        <v>153</v>
      </c>
      <c r="C20" s="566">
        <v>0</v>
      </c>
      <c r="D20" s="299">
        <v>150</v>
      </c>
      <c r="E20" s="261">
        <v>150</v>
      </c>
      <c r="F20" s="597">
        <f t="shared" si="0"/>
        <v>100</v>
      </c>
      <c r="G20" s="513"/>
    </row>
    <row r="21" spans="1:7" s="52" customFormat="1" ht="15" customHeight="1" x14ac:dyDescent="0.2">
      <c r="A21" s="301">
        <v>3792</v>
      </c>
      <c r="B21" s="300" t="s">
        <v>152</v>
      </c>
      <c r="C21" s="566">
        <v>16751.830000000002</v>
      </c>
      <c r="D21" s="299">
        <v>16000</v>
      </c>
      <c r="E21" s="261">
        <v>16000</v>
      </c>
      <c r="F21" s="597">
        <f t="shared" si="0"/>
        <v>100</v>
      </c>
      <c r="G21" s="514"/>
    </row>
    <row r="22" spans="1:7" s="52" customFormat="1" ht="15" customHeight="1" thickBot="1" x14ac:dyDescent="0.25">
      <c r="A22" s="298">
        <v>3799</v>
      </c>
      <c r="B22" s="297" t="s">
        <v>151</v>
      </c>
      <c r="C22" s="567">
        <v>900.5</v>
      </c>
      <c r="D22" s="296">
        <v>6320</v>
      </c>
      <c r="E22" s="261">
        <v>11445</v>
      </c>
      <c r="F22" s="597">
        <f t="shared" si="0"/>
        <v>181.09177215189874</v>
      </c>
      <c r="G22" s="512"/>
    </row>
    <row r="23" spans="1:7" s="56" customFormat="1" ht="20.100000000000001" customHeight="1" thickBot="1" x14ac:dyDescent="0.3">
      <c r="A23" s="54"/>
      <c r="B23" s="264" t="s">
        <v>54</v>
      </c>
      <c r="C23" s="563">
        <f t="shared" ref="C23:E23" si="1">SUM(C8:C22)</f>
        <v>42462.559999999998</v>
      </c>
      <c r="D23" s="265">
        <f t="shared" si="1"/>
        <v>57500</v>
      </c>
      <c r="E23" s="266">
        <f t="shared" si="1"/>
        <v>52075</v>
      </c>
      <c r="F23" s="598">
        <f t="shared" si="0"/>
        <v>90.565217391304344</v>
      </c>
      <c r="G23" s="511"/>
    </row>
    <row r="24" spans="1:7" ht="15" customHeight="1" x14ac:dyDescent="0.25">
      <c r="A24" s="270"/>
      <c r="B24" s="270"/>
      <c r="C24" s="564"/>
      <c r="D24" s="271"/>
      <c r="E24" s="267"/>
      <c r="F24" s="272"/>
      <c r="G24" s="512"/>
    </row>
    <row r="431" spans="1:1" x14ac:dyDescent="0.2">
      <c r="A431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32"/>
  <sheetViews>
    <sheetView zoomScaleNormal="100" workbookViewId="0">
      <selection activeCell="E8" sqref="E8:E10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7" width="10.7109375" style="45" customWidth="1"/>
    <col min="8" max="8" width="16.5703125" style="45" customWidth="1"/>
    <col min="9" max="16384" width="9.140625" style="45"/>
  </cols>
  <sheetData>
    <row r="2" spans="1:7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7" ht="20.100000000000001" customHeight="1" x14ac:dyDescent="0.25">
      <c r="A4" s="291" t="s">
        <v>220</v>
      </c>
      <c r="F4" s="244"/>
    </row>
    <row r="5" spans="1:7" ht="15" customHeight="1" thickBot="1" x14ac:dyDescent="0.3">
      <c r="A5" s="46"/>
      <c r="F5" s="357" t="s">
        <v>0</v>
      </c>
    </row>
    <row r="6" spans="1:7" s="47" customFormat="1" ht="35.25" customHeight="1" thickBot="1" x14ac:dyDescent="0.25">
      <c r="A6" s="245" t="s">
        <v>53</v>
      </c>
      <c r="B6" s="245" t="s">
        <v>105</v>
      </c>
      <c r="C6" s="247" t="s">
        <v>329</v>
      </c>
      <c r="D6" s="246" t="s">
        <v>101</v>
      </c>
      <c r="E6" s="248" t="s">
        <v>102</v>
      </c>
      <c r="F6" s="249" t="s">
        <v>103</v>
      </c>
    </row>
    <row r="7" spans="1:7" s="49" customFormat="1" ht="20.100000000000001" customHeight="1" thickBot="1" x14ac:dyDescent="0.3">
      <c r="A7" s="48"/>
      <c r="B7" s="250" t="s">
        <v>106</v>
      </c>
      <c r="C7" s="560"/>
      <c r="D7" s="251"/>
      <c r="E7" s="252"/>
      <c r="F7" s="253"/>
    </row>
    <row r="8" spans="1:7" s="52" customFormat="1" ht="15" customHeight="1" x14ac:dyDescent="0.2">
      <c r="A8" s="50">
        <v>6172</v>
      </c>
      <c r="B8" s="277" t="s">
        <v>108</v>
      </c>
      <c r="C8" s="351">
        <v>16065.14</v>
      </c>
      <c r="D8" s="254">
        <v>3000</v>
      </c>
      <c r="E8" s="435">
        <v>2430</v>
      </c>
      <c r="F8" s="596">
        <f>E8/D8*100</f>
        <v>81</v>
      </c>
    </row>
    <row r="9" spans="1:7" s="52" customFormat="1" ht="15" customHeight="1" x14ac:dyDescent="0.2">
      <c r="A9" s="53">
        <v>3612</v>
      </c>
      <c r="B9" s="275" t="s">
        <v>249</v>
      </c>
      <c r="C9" s="562">
        <v>648.39</v>
      </c>
      <c r="D9" s="260">
        <v>1840</v>
      </c>
      <c r="E9" s="436">
        <v>2390</v>
      </c>
      <c r="F9" s="597">
        <f>E9/D9*100</f>
        <v>129.89130434782609</v>
      </c>
      <c r="G9" s="289"/>
    </row>
    <row r="10" spans="1:7" s="52" customFormat="1" ht="15" customHeight="1" thickBot="1" x14ac:dyDescent="0.25">
      <c r="A10" s="318">
        <v>3613</v>
      </c>
      <c r="B10" s="328" t="s">
        <v>250</v>
      </c>
      <c r="C10" s="583">
        <v>5438.56</v>
      </c>
      <c r="D10" s="325">
        <v>7860</v>
      </c>
      <c r="E10" s="437">
        <v>8007</v>
      </c>
      <c r="F10" s="606">
        <f>E10/D10*100</f>
        <v>101.87022900763358</v>
      </c>
      <c r="G10" s="289"/>
    </row>
    <row r="11" spans="1:7" s="56" customFormat="1" ht="20.100000000000001" customHeight="1" thickBot="1" x14ac:dyDescent="0.3">
      <c r="A11" s="340"/>
      <c r="B11" s="341" t="s">
        <v>54</v>
      </c>
      <c r="C11" s="444">
        <f t="shared" ref="C11:E11" si="0">SUM(C8:C10)</f>
        <v>22152.09</v>
      </c>
      <c r="D11" s="342">
        <f t="shared" si="0"/>
        <v>12700</v>
      </c>
      <c r="E11" s="288">
        <f t="shared" si="0"/>
        <v>12827</v>
      </c>
      <c r="F11" s="607">
        <f>E11/D11*100</f>
        <v>101</v>
      </c>
      <c r="G11" s="55"/>
    </row>
    <row r="12" spans="1:7" ht="15" customHeight="1" x14ac:dyDescent="0.25">
      <c r="A12" s="270"/>
      <c r="B12" s="270"/>
      <c r="C12" s="564"/>
      <c r="D12" s="271"/>
      <c r="E12" s="267"/>
      <c r="F12" s="272"/>
      <c r="G12" s="262"/>
    </row>
    <row r="432" spans="1:1" x14ac:dyDescent="0.2">
      <c r="A432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24"/>
  <sheetViews>
    <sheetView zoomScaleNormal="100" workbookViewId="0">
      <selection activeCell="E8" sqref="E8:E23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16384" width="9.140625" style="45"/>
  </cols>
  <sheetData>
    <row r="2" spans="1:15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15" ht="20.100000000000001" customHeight="1" x14ac:dyDescent="0.25">
      <c r="A4" s="46" t="s">
        <v>225</v>
      </c>
      <c r="B4" s="46"/>
      <c r="F4" s="285"/>
    </row>
    <row r="5" spans="1:15" ht="15" customHeight="1" thickBot="1" x14ac:dyDescent="0.3">
      <c r="A5" s="46"/>
      <c r="F5" s="285" t="s">
        <v>0</v>
      </c>
    </row>
    <row r="6" spans="1:15" s="47" customFormat="1" ht="35.25" customHeight="1" thickBot="1" x14ac:dyDescent="0.25">
      <c r="A6" s="146" t="s">
        <v>53</v>
      </c>
      <c r="B6" s="146" t="s">
        <v>105</v>
      </c>
      <c r="C6" s="247" t="s">
        <v>329</v>
      </c>
      <c r="D6" s="295" t="s">
        <v>101</v>
      </c>
      <c r="E6" s="294" t="s">
        <v>102</v>
      </c>
      <c r="F6" s="293" t="s">
        <v>103</v>
      </c>
    </row>
    <row r="7" spans="1:15" s="49" customFormat="1" ht="20.100000000000001" customHeight="1" thickBot="1" x14ac:dyDescent="0.3">
      <c r="A7" s="48"/>
      <c r="B7" s="145" t="s">
        <v>106</v>
      </c>
      <c r="C7" s="569"/>
      <c r="D7" s="284"/>
      <c r="E7" s="252"/>
      <c r="F7" s="253"/>
    </row>
    <row r="8" spans="1:15" s="52" customFormat="1" ht="15" customHeight="1" x14ac:dyDescent="0.2">
      <c r="A8" s="50">
        <v>6172</v>
      </c>
      <c r="B8" s="277" t="s">
        <v>108</v>
      </c>
      <c r="C8" s="351">
        <v>8967.6</v>
      </c>
      <c r="D8" s="254">
        <v>10000</v>
      </c>
      <c r="E8" s="255">
        <v>4700</v>
      </c>
      <c r="F8" s="599">
        <f>E8/D8*100</f>
        <v>47</v>
      </c>
      <c r="G8" s="51"/>
      <c r="H8" s="51"/>
      <c r="I8" s="51"/>
      <c r="J8" s="51"/>
      <c r="K8" s="51"/>
      <c r="L8" s="51"/>
      <c r="M8" s="51"/>
      <c r="N8" s="51"/>
      <c r="O8" s="51"/>
    </row>
    <row r="9" spans="1:15" s="52" customFormat="1" ht="15" customHeight="1" x14ac:dyDescent="0.2">
      <c r="A9" s="263">
        <v>6172</v>
      </c>
      <c r="B9" s="432" t="s">
        <v>248</v>
      </c>
      <c r="C9" s="352">
        <v>0</v>
      </c>
      <c r="D9" s="257">
        <v>12000</v>
      </c>
      <c r="E9" s="258">
        <v>0</v>
      </c>
      <c r="F9" s="605">
        <f>E9/D9*100</f>
        <v>0</v>
      </c>
      <c r="G9" s="51"/>
      <c r="H9" s="51"/>
      <c r="I9" s="51"/>
      <c r="J9" s="51"/>
      <c r="K9" s="51"/>
      <c r="L9" s="51"/>
      <c r="M9" s="51"/>
      <c r="N9" s="51"/>
      <c r="O9" s="51"/>
    </row>
    <row r="10" spans="1:15" s="52" customFormat="1" ht="15" customHeight="1" x14ac:dyDescent="0.2">
      <c r="A10" s="53">
        <v>2212</v>
      </c>
      <c r="B10" s="275" t="s">
        <v>149</v>
      </c>
      <c r="C10" s="562">
        <v>26.68</v>
      </c>
      <c r="D10" s="260">
        <v>0</v>
      </c>
      <c r="E10" s="276">
        <v>1000</v>
      </c>
      <c r="F10" s="601" t="s">
        <v>215</v>
      </c>
    </row>
    <row r="11" spans="1:15" s="52" customFormat="1" ht="15" customHeight="1" x14ac:dyDescent="0.2">
      <c r="A11" s="53">
        <v>2219</v>
      </c>
      <c r="B11" s="275" t="s">
        <v>148</v>
      </c>
      <c r="C11" s="562">
        <v>0.51</v>
      </c>
      <c r="D11" s="260">
        <v>0</v>
      </c>
      <c r="E11" s="276">
        <v>200</v>
      </c>
      <c r="F11" s="601" t="s">
        <v>215</v>
      </c>
    </row>
    <row r="12" spans="1:15" s="52" customFormat="1" ht="15" customHeight="1" x14ac:dyDescent="0.2">
      <c r="A12" s="53">
        <v>2223</v>
      </c>
      <c r="B12" s="275" t="s">
        <v>147</v>
      </c>
      <c r="C12" s="562">
        <v>0</v>
      </c>
      <c r="D12" s="260">
        <v>0</v>
      </c>
      <c r="E12" s="276">
        <v>1000</v>
      </c>
      <c r="F12" s="601" t="s">
        <v>215</v>
      </c>
    </row>
    <row r="13" spans="1:15" s="52" customFormat="1" ht="15" customHeight="1" x14ac:dyDescent="0.2">
      <c r="A13" s="53">
        <v>3121</v>
      </c>
      <c r="B13" s="275" t="s">
        <v>146</v>
      </c>
      <c r="C13" s="562">
        <v>2.0299999999999998</v>
      </c>
      <c r="D13" s="260">
        <v>0</v>
      </c>
      <c r="E13" s="276">
        <v>200</v>
      </c>
      <c r="F13" s="601" t="s">
        <v>215</v>
      </c>
    </row>
    <row r="14" spans="1:15" s="52" customFormat="1" ht="15" customHeight="1" x14ac:dyDescent="0.2">
      <c r="A14" s="53">
        <v>3122</v>
      </c>
      <c r="B14" s="275" t="s">
        <v>145</v>
      </c>
      <c r="C14" s="562">
        <v>0.51</v>
      </c>
      <c r="D14" s="260">
        <v>0</v>
      </c>
      <c r="E14" s="276">
        <v>200</v>
      </c>
      <c r="F14" s="601" t="s">
        <v>215</v>
      </c>
    </row>
    <row r="15" spans="1:15" s="52" customFormat="1" ht="15" customHeight="1" x14ac:dyDescent="0.2">
      <c r="A15" s="53">
        <v>3123</v>
      </c>
      <c r="B15" s="275" t="s">
        <v>266</v>
      </c>
      <c r="C15" s="562">
        <v>2.29</v>
      </c>
      <c r="D15" s="260">
        <v>0</v>
      </c>
      <c r="E15" s="276">
        <v>200</v>
      </c>
      <c r="F15" s="601" t="s">
        <v>215</v>
      </c>
    </row>
    <row r="16" spans="1:15" s="52" customFormat="1" ht="15" customHeight="1" x14ac:dyDescent="0.2">
      <c r="A16" s="53">
        <v>3315</v>
      </c>
      <c r="B16" s="275" t="s">
        <v>144</v>
      </c>
      <c r="C16" s="562">
        <v>3.05</v>
      </c>
      <c r="D16" s="260">
        <v>0</v>
      </c>
      <c r="E16" s="276">
        <v>500</v>
      </c>
      <c r="F16" s="601" t="s">
        <v>215</v>
      </c>
    </row>
    <row r="17" spans="1:7" s="52" customFormat="1" ht="26.25" customHeight="1" x14ac:dyDescent="0.2">
      <c r="A17" s="53">
        <v>3326</v>
      </c>
      <c r="B17" s="275" t="s">
        <v>143</v>
      </c>
      <c r="C17" s="562">
        <v>0.25</v>
      </c>
      <c r="D17" s="260">
        <v>0</v>
      </c>
      <c r="E17" s="276">
        <v>500</v>
      </c>
      <c r="F17" s="601" t="s">
        <v>215</v>
      </c>
    </row>
    <row r="18" spans="1:7" s="52" customFormat="1" ht="15" customHeight="1" x14ac:dyDescent="0.2">
      <c r="A18" s="53">
        <v>3429</v>
      </c>
      <c r="B18" s="275" t="s">
        <v>142</v>
      </c>
      <c r="C18" s="562">
        <v>0.76</v>
      </c>
      <c r="D18" s="260">
        <v>0</v>
      </c>
      <c r="E18" s="276">
        <v>500</v>
      </c>
      <c r="F18" s="601" t="s">
        <v>215</v>
      </c>
    </row>
    <row r="19" spans="1:7" s="52" customFormat="1" ht="15" customHeight="1" x14ac:dyDescent="0.2">
      <c r="A19" s="53">
        <v>3533</v>
      </c>
      <c r="B19" s="275" t="s">
        <v>113</v>
      </c>
      <c r="C19" s="562">
        <v>0.51</v>
      </c>
      <c r="D19" s="260">
        <v>0</v>
      </c>
      <c r="E19" s="261">
        <v>200</v>
      </c>
      <c r="F19" s="601" t="s">
        <v>215</v>
      </c>
    </row>
    <row r="20" spans="1:7" s="52" customFormat="1" ht="15" customHeight="1" x14ac:dyDescent="0.2">
      <c r="A20" s="53">
        <v>4350</v>
      </c>
      <c r="B20" s="275" t="s">
        <v>137</v>
      </c>
      <c r="C20" s="562">
        <v>3.3</v>
      </c>
      <c r="D20" s="260">
        <v>0</v>
      </c>
      <c r="E20" s="261">
        <v>120</v>
      </c>
      <c r="F20" s="601" t="s">
        <v>215</v>
      </c>
      <c r="G20" s="262"/>
    </row>
    <row r="21" spans="1:7" s="52" customFormat="1" ht="27" customHeight="1" x14ac:dyDescent="0.2">
      <c r="A21" s="53">
        <v>4357</v>
      </c>
      <c r="B21" s="275" t="s">
        <v>132</v>
      </c>
      <c r="C21" s="562">
        <v>0</v>
      </c>
      <c r="D21" s="260">
        <v>0</v>
      </c>
      <c r="E21" s="261">
        <v>200</v>
      </c>
      <c r="F21" s="601" t="s">
        <v>215</v>
      </c>
      <c r="G21" s="262"/>
    </row>
    <row r="22" spans="1:7" s="52" customFormat="1" ht="15" customHeight="1" x14ac:dyDescent="0.2">
      <c r="A22" s="53">
        <v>4399</v>
      </c>
      <c r="B22" s="275" t="s">
        <v>124</v>
      </c>
      <c r="C22" s="562">
        <v>4.32</v>
      </c>
      <c r="D22" s="260">
        <v>0</v>
      </c>
      <c r="E22" s="261">
        <v>200</v>
      </c>
      <c r="F22" s="601" t="s">
        <v>215</v>
      </c>
      <c r="G22" s="262"/>
    </row>
    <row r="23" spans="1:7" s="52" customFormat="1" ht="15" customHeight="1" thickBot="1" x14ac:dyDescent="0.25">
      <c r="A23" s="318">
        <v>6409</v>
      </c>
      <c r="B23" s="328" t="s">
        <v>117</v>
      </c>
      <c r="C23" s="583">
        <v>0</v>
      </c>
      <c r="D23" s="325">
        <v>0</v>
      </c>
      <c r="E23" s="343">
        <v>2500</v>
      </c>
      <c r="F23" s="603" t="s">
        <v>215</v>
      </c>
      <c r="G23" s="262"/>
    </row>
    <row r="24" spans="1:7" s="56" customFormat="1" ht="20.100000000000001" customHeight="1" thickBot="1" x14ac:dyDescent="0.3">
      <c r="A24" s="340"/>
      <c r="B24" s="341" t="s">
        <v>54</v>
      </c>
      <c r="C24" s="444">
        <f t="shared" ref="C24:E24" si="0">SUM(C8:C23)</f>
        <v>9011.8100000000013</v>
      </c>
      <c r="D24" s="342">
        <f t="shared" si="0"/>
        <v>22000</v>
      </c>
      <c r="E24" s="288">
        <f t="shared" si="0"/>
        <v>12220</v>
      </c>
      <c r="F24" s="604">
        <f>E24/D24*100</f>
        <v>55.54545454545454</v>
      </c>
      <c r="G24" s="55"/>
    </row>
    <row r="25" spans="1:7" ht="15" customHeight="1" x14ac:dyDescent="0.2">
      <c r="A25" s="332"/>
      <c r="B25" s="331"/>
      <c r="C25" s="588"/>
      <c r="D25" s="331"/>
      <c r="E25" s="331"/>
      <c r="F25" s="331"/>
      <c r="G25" s="262"/>
    </row>
    <row r="26" spans="1:7" ht="15" customHeight="1" x14ac:dyDescent="0.2">
      <c r="A26" s="332"/>
      <c r="B26" s="331"/>
      <c r="C26" s="588"/>
      <c r="D26" s="331"/>
      <c r="E26" s="331"/>
      <c r="F26" s="331"/>
      <c r="G26" s="262"/>
    </row>
    <row r="424" spans="1:1" x14ac:dyDescent="0.2">
      <c r="A424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26"/>
  <sheetViews>
    <sheetView workbookViewId="0">
      <selection activeCell="E8" sqref="E8:E9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7.5703125" style="242" customWidth="1"/>
    <col min="7" max="16384" width="9.140625" style="45"/>
  </cols>
  <sheetData>
    <row r="2" spans="1:15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15" ht="20.100000000000001" customHeight="1" x14ac:dyDescent="0.25">
      <c r="A4" s="46" t="s">
        <v>214</v>
      </c>
      <c r="F4" s="244"/>
    </row>
    <row r="5" spans="1:15" ht="15" customHeight="1" thickBot="1" x14ac:dyDescent="0.3">
      <c r="A5" s="46"/>
      <c r="F5" s="244" t="s">
        <v>0</v>
      </c>
    </row>
    <row r="6" spans="1:15" s="47" customFormat="1" ht="35.25" customHeight="1" thickBot="1" x14ac:dyDescent="0.25">
      <c r="A6" s="245" t="s">
        <v>53</v>
      </c>
      <c r="B6" s="245" t="s">
        <v>105</v>
      </c>
      <c r="C6" s="247" t="s">
        <v>329</v>
      </c>
      <c r="D6" s="246" t="s">
        <v>101</v>
      </c>
      <c r="E6" s="248" t="s">
        <v>102</v>
      </c>
      <c r="F6" s="249" t="s">
        <v>103</v>
      </c>
    </row>
    <row r="7" spans="1:15" s="49" customFormat="1" ht="20.100000000000001" customHeight="1" thickBot="1" x14ac:dyDescent="0.3">
      <c r="A7" s="48"/>
      <c r="B7" s="250" t="s">
        <v>106</v>
      </c>
      <c r="C7" s="560"/>
      <c r="D7" s="251"/>
      <c r="E7" s="252"/>
      <c r="F7" s="253"/>
    </row>
    <row r="8" spans="1:15" s="52" customFormat="1" ht="15" customHeight="1" x14ac:dyDescent="0.2">
      <c r="A8" s="50">
        <v>6172</v>
      </c>
      <c r="B8" s="277" t="s">
        <v>108</v>
      </c>
      <c r="C8" s="351">
        <v>0</v>
      </c>
      <c r="D8" s="254">
        <v>420395</v>
      </c>
      <c r="E8" s="255">
        <v>444850</v>
      </c>
      <c r="F8" s="596">
        <f>E8/D8*100</f>
        <v>105.81714815827972</v>
      </c>
      <c r="G8" s="51"/>
      <c r="H8" s="51"/>
      <c r="I8" s="51"/>
      <c r="J8" s="51"/>
      <c r="K8" s="51"/>
      <c r="L8" s="51"/>
      <c r="M8" s="51"/>
      <c r="N8" s="51"/>
      <c r="O8" s="51"/>
    </row>
    <row r="9" spans="1:15" s="52" customFormat="1" ht="15" customHeight="1" thickBot="1" x14ac:dyDescent="0.25">
      <c r="A9" s="53">
        <v>6409</v>
      </c>
      <c r="B9" s="275" t="s">
        <v>253</v>
      </c>
      <c r="C9" s="562">
        <v>0</v>
      </c>
      <c r="D9" s="260">
        <v>11768</v>
      </c>
      <c r="E9" s="276">
        <v>12800</v>
      </c>
      <c r="F9" s="597">
        <f>E9/D9*100</f>
        <v>108.76954452753229</v>
      </c>
    </row>
    <row r="10" spans="1:15" s="56" customFormat="1" ht="20.100000000000001" customHeight="1" thickBot="1" x14ac:dyDescent="0.3">
      <c r="A10" s="54"/>
      <c r="B10" s="264" t="s">
        <v>54</v>
      </c>
      <c r="C10" s="563">
        <f>SUM(C8:C9)</f>
        <v>0</v>
      </c>
      <c r="D10" s="265">
        <f>SUM(D8:D9)</f>
        <v>432163</v>
      </c>
      <c r="E10" s="266">
        <f>SUM(E8:E9)</f>
        <v>457650</v>
      </c>
      <c r="F10" s="598">
        <f>E10/D10*100</f>
        <v>105.89754328806491</v>
      </c>
      <c r="G10" s="55"/>
    </row>
    <row r="11" spans="1:15" s="56" customFormat="1" ht="12.75" customHeight="1" x14ac:dyDescent="0.25">
      <c r="A11" s="116"/>
      <c r="B11" s="116"/>
      <c r="C11" s="535"/>
      <c r="D11" s="252"/>
      <c r="E11" s="269"/>
      <c r="F11" s="268"/>
      <c r="G11" s="55"/>
    </row>
    <row r="12" spans="1:15" s="56" customFormat="1" ht="12.75" customHeight="1" x14ac:dyDescent="0.25">
      <c r="A12" s="116"/>
      <c r="B12" s="116"/>
      <c r="C12" s="535"/>
      <c r="D12" s="252"/>
      <c r="E12" s="269"/>
      <c r="F12" s="268"/>
      <c r="G12" s="55"/>
    </row>
    <row r="13" spans="1:15" ht="15" customHeight="1" x14ac:dyDescent="0.2">
      <c r="A13" s="273"/>
    </row>
    <row r="426" spans="1:1" x14ac:dyDescent="0.2">
      <c r="A426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3"/>
  <sheetViews>
    <sheetView tabSelected="1" topLeftCell="A25" zoomScaleNormal="100" workbookViewId="0">
      <selection activeCell="A39" sqref="A39"/>
    </sheetView>
  </sheetViews>
  <sheetFormatPr defaultRowHeight="12.75" x14ac:dyDescent="0.2"/>
  <cols>
    <col min="1" max="1" width="75.7109375" style="121" customWidth="1"/>
    <col min="2" max="3" width="20.7109375" style="132" customWidth="1"/>
    <col min="4" max="4" width="22.7109375" style="132" customWidth="1"/>
    <col min="5" max="5" width="10.7109375" style="2" customWidth="1"/>
  </cols>
  <sheetData>
    <row r="1" spans="1:5" ht="16.5" customHeight="1" x14ac:dyDescent="0.2">
      <c r="E1" s="112"/>
    </row>
    <row r="2" spans="1:5" s="4" customFormat="1" ht="24" customHeight="1" x14ac:dyDescent="0.35">
      <c r="A2" s="63" t="s">
        <v>100</v>
      </c>
      <c r="B2" s="125"/>
      <c r="C2" s="125"/>
      <c r="D2" s="125"/>
    </row>
    <row r="3" spans="1:5" ht="15" customHeight="1" x14ac:dyDescent="0.25">
      <c r="A3" s="5"/>
      <c r="B3" s="122"/>
      <c r="C3" s="122"/>
      <c r="D3" s="122"/>
      <c r="E3"/>
    </row>
    <row r="4" spans="1:5" ht="20.25" customHeight="1" x14ac:dyDescent="0.25">
      <c r="A4" s="5" t="s">
        <v>56</v>
      </c>
      <c r="B4" s="122"/>
      <c r="C4" s="122"/>
      <c r="D4" s="122"/>
      <c r="E4"/>
    </row>
    <row r="5" spans="1:5" ht="15" customHeight="1" x14ac:dyDescent="0.25">
      <c r="A5" s="5"/>
      <c r="B5" s="122"/>
      <c r="C5" s="122"/>
      <c r="D5" s="122"/>
      <c r="E5"/>
    </row>
    <row r="6" spans="1:5" ht="15" customHeight="1" thickBot="1" x14ac:dyDescent="0.3">
      <c r="B6" s="133"/>
      <c r="C6" s="133"/>
      <c r="D6" s="133"/>
      <c r="E6" s="6" t="s">
        <v>0</v>
      </c>
    </row>
    <row r="7" spans="1:5" s="7" customFormat="1" ht="45.75" customHeight="1" thickBot="1" x14ac:dyDescent="0.3">
      <c r="A7" s="179" t="s">
        <v>1</v>
      </c>
      <c r="B7" s="469" t="s">
        <v>329</v>
      </c>
      <c r="C7" s="39" t="s">
        <v>101</v>
      </c>
      <c r="D7" s="138" t="s">
        <v>102</v>
      </c>
      <c r="E7" s="99" t="s">
        <v>103</v>
      </c>
    </row>
    <row r="8" spans="1:5" s="7" customFormat="1" ht="20.25" customHeight="1" x14ac:dyDescent="0.25">
      <c r="A8" s="8" t="s">
        <v>2</v>
      </c>
      <c r="B8" s="180"/>
      <c r="C8" s="180"/>
      <c r="D8" s="160"/>
      <c r="E8" s="105"/>
    </row>
    <row r="9" spans="1:5" s="7" customFormat="1" ht="15" customHeight="1" x14ac:dyDescent="0.25">
      <c r="A9" s="9" t="s">
        <v>3</v>
      </c>
      <c r="B9" s="174">
        <v>7199880.9800000004</v>
      </c>
      <c r="C9" s="174">
        <v>7575000</v>
      </c>
      <c r="D9" s="161">
        <v>8500000</v>
      </c>
      <c r="E9" s="106">
        <f>D9/C9*100</f>
        <v>112.21122112211222</v>
      </c>
    </row>
    <row r="10" spans="1:5" s="7" customFormat="1" ht="15" customHeight="1" x14ac:dyDescent="0.25">
      <c r="A10" s="9" t="s">
        <v>93</v>
      </c>
      <c r="B10" s="174">
        <v>3083.86</v>
      </c>
      <c r="C10" s="174">
        <v>2500</v>
      </c>
      <c r="D10" s="161">
        <v>2500</v>
      </c>
      <c r="E10" s="106">
        <f>D10/C10*100</f>
        <v>100</v>
      </c>
    </row>
    <row r="11" spans="1:5" s="7" customFormat="1" ht="15" x14ac:dyDescent="0.25">
      <c r="A11" s="9" t="s">
        <v>4</v>
      </c>
      <c r="B11" s="174">
        <v>12096.27</v>
      </c>
      <c r="C11" s="174">
        <v>11500</v>
      </c>
      <c r="D11" s="161">
        <v>7000</v>
      </c>
      <c r="E11" s="106">
        <f>D11/C11*100</f>
        <v>60.869565217391312</v>
      </c>
    </row>
    <row r="12" spans="1:5" s="7" customFormat="1" ht="15" customHeight="1" x14ac:dyDescent="0.25">
      <c r="A12" s="9" t="s">
        <v>5</v>
      </c>
      <c r="B12" s="174">
        <v>51770.09</v>
      </c>
      <c r="C12" s="174">
        <v>46422</v>
      </c>
      <c r="D12" s="161">
        <v>49949</v>
      </c>
      <c r="E12" s="106">
        <f>D12/C12*100</f>
        <v>107.59769075007539</v>
      </c>
    </row>
    <row r="13" spans="1:5" s="7" customFormat="1" ht="15" x14ac:dyDescent="0.25">
      <c r="A13" s="9" t="s">
        <v>6</v>
      </c>
      <c r="B13" s="174">
        <v>156015.32999999999</v>
      </c>
      <c r="C13" s="174">
        <v>450000</v>
      </c>
      <c r="D13" s="161">
        <v>40000</v>
      </c>
      <c r="E13" s="106">
        <f>D13/C13*100</f>
        <v>8.8888888888888893</v>
      </c>
    </row>
    <row r="14" spans="1:5" s="7" customFormat="1" ht="15" x14ac:dyDescent="0.25">
      <c r="A14" s="9" t="s">
        <v>234</v>
      </c>
      <c r="B14" s="174">
        <v>141276.31</v>
      </c>
      <c r="C14" s="174">
        <v>0</v>
      </c>
      <c r="D14" s="161">
        <v>0</v>
      </c>
      <c r="E14" s="396" t="s">
        <v>215</v>
      </c>
    </row>
    <row r="15" spans="1:5" s="7" customFormat="1" ht="15" customHeight="1" x14ac:dyDescent="0.25">
      <c r="A15" s="9" t="s">
        <v>7</v>
      </c>
      <c r="B15" s="174">
        <v>5908.38</v>
      </c>
      <c r="C15" s="174">
        <v>10000</v>
      </c>
      <c r="D15" s="161">
        <v>10000</v>
      </c>
      <c r="E15" s="106">
        <f>D15/C15*100</f>
        <v>100</v>
      </c>
    </row>
    <row r="16" spans="1:5" s="7" customFormat="1" ht="28.5" customHeight="1" x14ac:dyDescent="0.25">
      <c r="A16" s="9" t="s">
        <v>8</v>
      </c>
      <c r="B16" s="174">
        <v>113744</v>
      </c>
      <c r="C16" s="175">
        <v>116317.4</v>
      </c>
      <c r="D16" s="434">
        <v>123449.3</v>
      </c>
      <c r="E16" s="106">
        <f>D16/C16*100</f>
        <v>106.13141284107108</v>
      </c>
    </row>
    <row r="17" spans="1:5" s="11" customFormat="1" ht="15" x14ac:dyDescent="0.2">
      <c r="A17" s="10" t="s">
        <v>9</v>
      </c>
      <c r="B17" s="176">
        <v>10499339.02</v>
      </c>
      <c r="C17" s="176">
        <v>10895909</v>
      </c>
      <c r="D17" s="162">
        <v>11483000</v>
      </c>
      <c r="E17" s="107">
        <f>D17/C17*100</f>
        <v>105.38817826029934</v>
      </c>
    </row>
    <row r="18" spans="1:5" s="11" customFormat="1" ht="15" x14ac:dyDescent="0.2">
      <c r="A18" s="10" t="s">
        <v>232</v>
      </c>
      <c r="B18" s="391">
        <v>2486412.04</v>
      </c>
      <c r="C18" s="391">
        <v>0</v>
      </c>
      <c r="D18" s="392">
        <v>0</v>
      </c>
      <c r="E18" s="397" t="s">
        <v>215</v>
      </c>
    </row>
    <row r="19" spans="1:5" s="11" customFormat="1" ht="15" x14ac:dyDescent="0.2">
      <c r="A19" s="390" t="s">
        <v>233</v>
      </c>
      <c r="B19" s="391">
        <v>156.26</v>
      </c>
      <c r="C19" s="391">
        <v>0</v>
      </c>
      <c r="D19" s="392">
        <v>0</v>
      </c>
      <c r="E19" s="397" t="s">
        <v>215</v>
      </c>
    </row>
    <row r="20" spans="1:5" s="16" customFormat="1" ht="20.25" customHeight="1" thickBot="1" x14ac:dyDescent="0.25">
      <c r="A20" s="181" t="s">
        <v>10</v>
      </c>
      <c r="B20" s="182">
        <f>SUM(B9:B19)</f>
        <v>20669682.539999999</v>
      </c>
      <c r="C20" s="182">
        <f t="shared" ref="C20:D20" si="0">SUM(C9:C19)</f>
        <v>19107648.399999999</v>
      </c>
      <c r="D20" s="217">
        <f t="shared" si="0"/>
        <v>20215898.300000001</v>
      </c>
      <c r="E20" s="209">
        <f>D20/C20*100</f>
        <v>105.80003293340903</v>
      </c>
    </row>
    <row r="21" spans="1:5" s="7" customFormat="1" ht="15" customHeight="1" thickBot="1" x14ac:dyDescent="0.3">
      <c r="A21" s="183"/>
      <c r="B21" s="184"/>
      <c r="C21" s="184"/>
      <c r="D21" s="218"/>
      <c r="E21" s="210"/>
    </row>
    <row r="22" spans="1:5" s="7" customFormat="1" ht="20.25" customHeight="1" x14ac:dyDescent="0.25">
      <c r="A22" s="8" t="s">
        <v>11</v>
      </c>
      <c r="B22" s="180"/>
      <c r="C22" s="180"/>
      <c r="D22" s="160"/>
      <c r="E22" s="105"/>
    </row>
    <row r="23" spans="1:5" s="11" customFormat="1" ht="15" x14ac:dyDescent="0.2">
      <c r="A23" s="12" t="s">
        <v>96</v>
      </c>
      <c r="B23" s="176">
        <v>28412.76</v>
      </c>
      <c r="C23" s="176">
        <v>200000</v>
      </c>
      <c r="D23" s="162">
        <v>0</v>
      </c>
      <c r="E23" s="107">
        <f>D23/C23*100</f>
        <v>0</v>
      </c>
    </row>
    <row r="24" spans="1:5" s="11" customFormat="1" ht="28.5" customHeight="1" x14ac:dyDescent="0.2">
      <c r="A24" s="12" t="s">
        <v>97</v>
      </c>
      <c r="B24" s="176">
        <v>10000</v>
      </c>
      <c r="C24" s="176">
        <v>10000</v>
      </c>
      <c r="D24" s="162">
        <v>10000</v>
      </c>
      <c r="E24" s="107">
        <f>D24/C24*100</f>
        <v>100</v>
      </c>
    </row>
    <row r="25" spans="1:5" s="13" customFormat="1" ht="20.25" customHeight="1" thickBot="1" x14ac:dyDescent="0.3">
      <c r="A25" s="185" t="s">
        <v>12</v>
      </c>
      <c r="B25" s="186">
        <f>B20+B23+B24</f>
        <v>20708095.300000001</v>
      </c>
      <c r="C25" s="186">
        <f>C20+C23+C24</f>
        <v>19317648.399999999</v>
      </c>
      <c r="D25" s="219">
        <f t="shared" ref="D25" si="1">D20+D23+D24</f>
        <v>20225898.300000001</v>
      </c>
      <c r="E25" s="211">
        <f>D25/C25*100</f>
        <v>104.70165871742442</v>
      </c>
    </row>
    <row r="26" spans="1:5" s="7" customFormat="1" ht="20.100000000000001" customHeight="1" thickBot="1" x14ac:dyDescent="0.3">
      <c r="A26" s="187"/>
      <c r="B26" s="188"/>
      <c r="C26" s="188"/>
      <c r="D26" s="220"/>
      <c r="E26" s="212"/>
    </row>
    <row r="27" spans="1:5" s="7" customFormat="1" ht="20.25" customHeight="1" x14ac:dyDescent="0.25">
      <c r="A27" s="14" t="s">
        <v>13</v>
      </c>
      <c r="B27" s="189"/>
      <c r="C27" s="189"/>
      <c r="D27" s="163"/>
      <c r="E27" s="108"/>
    </row>
    <row r="28" spans="1:5" ht="15" customHeight="1" x14ac:dyDescent="0.2">
      <c r="A28" s="15" t="s">
        <v>14</v>
      </c>
      <c r="B28" s="177">
        <v>5350933.75</v>
      </c>
      <c r="C28" s="177">
        <v>5833657</v>
      </c>
      <c r="D28" s="164">
        <v>6566329</v>
      </c>
      <c r="E28" s="109">
        <f>D28/C28*100</f>
        <v>112.55939456159318</v>
      </c>
    </row>
    <row r="29" spans="1:5" ht="15" customHeight="1" x14ac:dyDescent="0.2">
      <c r="A29" s="15" t="s">
        <v>76</v>
      </c>
      <c r="B29" s="177">
        <v>390425.95</v>
      </c>
      <c r="C29" s="177">
        <v>698500</v>
      </c>
      <c r="D29" s="164">
        <v>300000</v>
      </c>
      <c r="E29" s="109">
        <f>D29/C29*100</f>
        <v>42.949176807444523</v>
      </c>
    </row>
    <row r="30" spans="1:5" ht="15" customHeight="1" x14ac:dyDescent="0.2">
      <c r="A30" s="15" t="s">
        <v>77</v>
      </c>
      <c r="B30" s="177">
        <v>2992.16</v>
      </c>
      <c r="C30" s="177">
        <v>10000</v>
      </c>
      <c r="D30" s="164">
        <v>10000</v>
      </c>
      <c r="E30" s="109">
        <f>D30/C30*100</f>
        <v>100</v>
      </c>
    </row>
    <row r="31" spans="1:5" ht="15" customHeight="1" x14ac:dyDescent="0.2">
      <c r="A31" s="15" t="s">
        <v>78</v>
      </c>
      <c r="B31" s="177">
        <v>40000</v>
      </c>
      <c r="C31" s="177">
        <v>0</v>
      </c>
      <c r="D31" s="164">
        <v>0</v>
      </c>
      <c r="E31" s="398" t="s">
        <v>215</v>
      </c>
    </row>
    <row r="32" spans="1:5" ht="15" customHeight="1" x14ac:dyDescent="0.2">
      <c r="A32" s="15" t="s">
        <v>79</v>
      </c>
      <c r="B32" s="177">
        <v>11964.92</v>
      </c>
      <c r="C32" s="177">
        <v>20000</v>
      </c>
      <c r="D32" s="164">
        <v>20000</v>
      </c>
      <c r="E32" s="109">
        <f t="shared" ref="E32:E38" si="2">D32/C32*100</f>
        <v>100</v>
      </c>
    </row>
    <row r="33" spans="1:5" ht="28.5" customHeight="1" x14ac:dyDescent="0.2">
      <c r="A33" s="15" t="s">
        <v>227</v>
      </c>
      <c r="B33" s="177">
        <v>25899.57</v>
      </c>
      <c r="C33" s="177">
        <v>46422</v>
      </c>
      <c r="D33" s="164">
        <v>49949</v>
      </c>
      <c r="E33" s="109">
        <f t="shared" si="2"/>
        <v>107.59769075007539</v>
      </c>
    </row>
    <row r="34" spans="1:5" ht="28.5" customHeight="1" x14ac:dyDescent="0.2">
      <c r="A34" s="15" t="s">
        <v>98</v>
      </c>
      <c r="B34" s="177">
        <v>0</v>
      </c>
      <c r="C34" s="177">
        <v>200000</v>
      </c>
      <c r="D34" s="164">
        <v>0</v>
      </c>
      <c r="E34" s="109">
        <f t="shared" si="2"/>
        <v>0</v>
      </c>
    </row>
    <row r="35" spans="1:5" ht="15" customHeight="1" x14ac:dyDescent="0.2">
      <c r="A35" s="15" t="s">
        <v>80</v>
      </c>
      <c r="B35" s="177">
        <v>284489.03999999998</v>
      </c>
      <c r="C35" s="177">
        <v>490000</v>
      </c>
      <c r="D35" s="164">
        <v>270000</v>
      </c>
      <c r="E35" s="109">
        <f t="shared" si="2"/>
        <v>55.102040816326522</v>
      </c>
    </row>
    <row r="36" spans="1:5" ht="28.5" customHeight="1" x14ac:dyDescent="0.2">
      <c r="A36" s="15" t="s">
        <v>88</v>
      </c>
      <c r="B36" s="177">
        <v>1275686.71</v>
      </c>
      <c r="C36" s="177">
        <v>530000</v>
      </c>
      <c r="D36" s="164">
        <v>595000</v>
      </c>
      <c r="E36" s="109">
        <f t="shared" si="2"/>
        <v>112.26415094339623</v>
      </c>
    </row>
    <row r="37" spans="1:5" ht="28.5" customHeight="1" x14ac:dyDescent="0.2">
      <c r="A37" s="15" t="s">
        <v>89</v>
      </c>
      <c r="B37" s="177">
        <v>0</v>
      </c>
      <c r="C37" s="177">
        <v>31654</v>
      </c>
      <c r="D37" s="164">
        <v>0</v>
      </c>
      <c r="E37" s="109">
        <f t="shared" si="2"/>
        <v>0</v>
      </c>
    </row>
    <row r="38" spans="1:5" ht="15" customHeight="1" x14ac:dyDescent="0.2">
      <c r="A38" s="15" t="s">
        <v>91</v>
      </c>
      <c r="B38" s="177">
        <v>0</v>
      </c>
      <c r="C38" s="177">
        <v>11205.4</v>
      </c>
      <c r="D38" s="164">
        <v>21596.3</v>
      </c>
      <c r="E38" s="109">
        <f t="shared" si="2"/>
        <v>192.73118317953845</v>
      </c>
    </row>
    <row r="39" spans="1:5" ht="15" customHeight="1" x14ac:dyDescent="0.2">
      <c r="A39" s="15" t="s">
        <v>343</v>
      </c>
      <c r="B39" s="177">
        <v>0</v>
      </c>
      <c r="C39" s="177">
        <v>0</v>
      </c>
      <c r="D39" s="164">
        <v>300000</v>
      </c>
      <c r="E39" s="398" t="s">
        <v>215</v>
      </c>
    </row>
    <row r="40" spans="1:5" ht="15" customHeight="1" x14ac:dyDescent="0.2">
      <c r="A40" s="15" t="s">
        <v>328</v>
      </c>
      <c r="B40" s="177">
        <v>0</v>
      </c>
      <c r="C40" s="177">
        <v>11000</v>
      </c>
      <c r="D40" s="164">
        <v>11000</v>
      </c>
      <c r="E40" s="109">
        <f>D40/C40*100</f>
        <v>100</v>
      </c>
    </row>
    <row r="41" spans="1:5" ht="15" customHeight="1" x14ac:dyDescent="0.2">
      <c r="A41" s="15" t="s">
        <v>81</v>
      </c>
      <c r="B41" s="177">
        <v>0</v>
      </c>
      <c r="C41" s="178">
        <v>30300</v>
      </c>
      <c r="D41" s="433">
        <v>135937</v>
      </c>
      <c r="E41" s="109">
        <f>D41/C41*100</f>
        <v>448.63696369636966</v>
      </c>
    </row>
    <row r="42" spans="1:5" ht="15" customHeight="1" x14ac:dyDescent="0.2">
      <c r="A42" s="15" t="s">
        <v>90</v>
      </c>
      <c r="B42" s="177">
        <v>0</v>
      </c>
      <c r="C42" s="177">
        <v>14550</v>
      </c>
      <c r="D42" s="164">
        <v>11200</v>
      </c>
      <c r="E42" s="109">
        <f>D42/C42*100</f>
        <v>76.975945017182141</v>
      </c>
    </row>
    <row r="43" spans="1:5" ht="15" customHeight="1" x14ac:dyDescent="0.2">
      <c r="A43" s="15" t="s">
        <v>82</v>
      </c>
      <c r="B43" s="177">
        <v>132022.45000000001</v>
      </c>
      <c r="C43" s="177">
        <v>0</v>
      </c>
      <c r="D43" s="164">
        <v>0</v>
      </c>
      <c r="E43" s="398" t="s">
        <v>215</v>
      </c>
    </row>
    <row r="44" spans="1:5" ht="15" customHeight="1" x14ac:dyDescent="0.2">
      <c r="A44" s="15" t="s">
        <v>83</v>
      </c>
      <c r="B44" s="177">
        <v>9623.51</v>
      </c>
      <c r="C44" s="177">
        <v>63000</v>
      </c>
      <c r="D44" s="164">
        <v>20200</v>
      </c>
      <c r="E44" s="109">
        <f>D44/C44*100</f>
        <v>32.063492063492063</v>
      </c>
    </row>
    <row r="45" spans="1:5" ht="15" customHeight="1" x14ac:dyDescent="0.2">
      <c r="A45" s="15" t="s">
        <v>84</v>
      </c>
      <c r="B45" s="177">
        <v>182761.15</v>
      </c>
      <c r="C45" s="177">
        <v>191964</v>
      </c>
      <c r="D45" s="164">
        <v>192200</v>
      </c>
      <c r="E45" s="109">
        <f>D45/C45*100</f>
        <v>100.12293971786377</v>
      </c>
    </row>
    <row r="46" spans="1:5" ht="15" customHeight="1" x14ac:dyDescent="0.2">
      <c r="A46" s="15" t="s">
        <v>85</v>
      </c>
      <c r="B46" s="177">
        <v>10536507.960000001</v>
      </c>
      <c r="C46" s="177">
        <v>10895909</v>
      </c>
      <c r="D46" s="164">
        <v>11483000</v>
      </c>
      <c r="E46" s="109">
        <f>D46/C46*100</f>
        <v>105.38817826029934</v>
      </c>
    </row>
    <row r="47" spans="1:5" ht="15" customHeight="1" x14ac:dyDescent="0.2">
      <c r="A47" s="393" t="s">
        <v>235</v>
      </c>
      <c r="B47" s="394">
        <v>2195189.46</v>
      </c>
      <c r="C47" s="394">
        <v>0</v>
      </c>
      <c r="D47" s="395">
        <v>0</v>
      </c>
      <c r="E47" s="399" t="s">
        <v>215</v>
      </c>
    </row>
    <row r="48" spans="1:5" ht="15" customHeight="1" x14ac:dyDescent="0.2">
      <c r="A48" s="393" t="s">
        <v>236</v>
      </c>
      <c r="B48" s="394">
        <v>33982.18</v>
      </c>
      <c r="C48" s="394">
        <v>0</v>
      </c>
      <c r="D48" s="395">
        <v>0</v>
      </c>
      <c r="E48" s="399" t="s">
        <v>215</v>
      </c>
    </row>
    <row r="49" spans="1:5" s="16" customFormat="1" ht="20.25" customHeight="1" thickBot="1" x14ac:dyDescent="0.25">
      <c r="A49" s="190" t="s">
        <v>15</v>
      </c>
      <c r="B49" s="191">
        <f>SUM(B28:B48)</f>
        <v>20472478.810000002</v>
      </c>
      <c r="C49" s="191">
        <f>SUM(C28:C48)</f>
        <v>19078161.399999999</v>
      </c>
      <c r="D49" s="221">
        <f>SUM(D28:D48)</f>
        <v>19986411.300000001</v>
      </c>
      <c r="E49" s="213">
        <f>D49/C49*100</f>
        <v>104.76067835341829</v>
      </c>
    </row>
    <row r="50" spans="1:5" ht="15" customHeight="1" thickBot="1" x14ac:dyDescent="0.25">
      <c r="A50" s="192"/>
      <c r="B50" s="193"/>
      <c r="C50" s="193"/>
      <c r="D50" s="222"/>
      <c r="E50" s="214"/>
    </row>
    <row r="51" spans="1:5" ht="20.25" customHeight="1" x14ac:dyDescent="0.25">
      <c r="A51" s="14" t="s">
        <v>16</v>
      </c>
      <c r="B51" s="194"/>
      <c r="C51" s="194"/>
      <c r="D51" s="165"/>
      <c r="E51" s="110"/>
    </row>
    <row r="52" spans="1:5" ht="15" customHeight="1" x14ac:dyDescent="0.2">
      <c r="A52" s="15" t="s">
        <v>86</v>
      </c>
      <c r="B52" s="177">
        <v>239486.82</v>
      </c>
      <c r="C52" s="177">
        <v>239487</v>
      </c>
      <c r="D52" s="164">
        <v>239487</v>
      </c>
      <c r="E52" s="109">
        <f>D52/C52*100</f>
        <v>100</v>
      </c>
    </row>
    <row r="53" spans="1:5" ht="15" customHeight="1" x14ac:dyDescent="0.2">
      <c r="A53" s="393" t="s">
        <v>271</v>
      </c>
      <c r="B53" s="394">
        <v>-3870.33</v>
      </c>
      <c r="C53" s="394">
        <v>0</v>
      </c>
      <c r="D53" s="395">
        <v>0</v>
      </c>
      <c r="E53" s="399" t="s">
        <v>215</v>
      </c>
    </row>
    <row r="54" spans="1:5" s="18" customFormat="1" ht="20.25" customHeight="1" thickBot="1" x14ac:dyDescent="0.3">
      <c r="A54" s="195" t="s">
        <v>18</v>
      </c>
      <c r="B54" s="196">
        <f>SUM(B49:B53)</f>
        <v>20708095.300000004</v>
      </c>
      <c r="C54" s="196">
        <f t="shared" ref="C54" si="3">SUM(C49:C53)</f>
        <v>19317648.399999999</v>
      </c>
      <c r="D54" s="223">
        <f t="shared" ref="D54" si="4">SUM(D49:D52)</f>
        <v>20225898.300000001</v>
      </c>
      <c r="E54" s="215">
        <f>D54/C54*100</f>
        <v>104.70165871742442</v>
      </c>
    </row>
    <row r="55" spans="1:5" s="19" customFormat="1" ht="20.100000000000001" customHeight="1" thickBot="1" x14ac:dyDescent="0.3">
      <c r="A55" s="187"/>
      <c r="B55" s="197"/>
      <c r="C55" s="197"/>
      <c r="D55" s="224"/>
      <c r="E55" s="216"/>
    </row>
    <row r="56" spans="1:5" s="13" customFormat="1" ht="30" customHeight="1" thickBot="1" x14ac:dyDescent="0.3">
      <c r="A56" s="20" t="s">
        <v>19</v>
      </c>
      <c r="B56" s="199">
        <f>B25-B54</f>
        <v>0</v>
      </c>
      <c r="C56" s="199">
        <f>C25-C54</f>
        <v>0</v>
      </c>
      <c r="D56" s="166">
        <f>D25-D54</f>
        <v>0</v>
      </c>
      <c r="E56" s="111"/>
    </row>
    <row r="57" spans="1:5" ht="12.75" customHeight="1" x14ac:dyDescent="0.25">
      <c r="A57" s="21"/>
    </row>
    <row r="58" spans="1:5" ht="12.75" customHeight="1" x14ac:dyDescent="0.2">
      <c r="A58" s="22"/>
      <c r="C58" s="137"/>
      <c r="D58" s="137"/>
    </row>
    <row r="59" spans="1:5" s="1" customFormat="1" ht="12.75" customHeight="1" x14ac:dyDescent="0.25">
      <c r="A59" s="21"/>
      <c r="B59" s="132"/>
      <c r="C59" s="132"/>
      <c r="D59" s="132"/>
      <c r="E59" s="2"/>
    </row>
    <row r="60" spans="1:5" s="1" customFormat="1" ht="12.75" customHeight="1" x14ac:dyDescent="0.2">
      <c r="A60" s="23"/>
      <c r="B60" s="132"/>
      <c r="C60" s="132"/>
      <c r="D60" s="132"/>
      <c r="E60" s="2"/>
    </row>
    <row r="61" spans="1:5" s="1" customFormat="1" ht="12.75" customHeight="1" x14ac:dyDescent="0.2">
      <c r="A61" s="23"/>
      <c r="B61" s="132"/>
      <c r="C61" s="132"/>
      <c r="D61" s="132"/>
      <c r="E61" s="2"/>
    </row>
    <row r="62" spans="1:5" s="1" customFormat="1" ht="12.75" customHeight="1" x14ac:dyDescent="0.2">
      <c r="A62" s="23"/>
      <c r="B62" s="132"/>
      <c r="C62" s="132"/>
      <c r="D62" s="132"/>
      <c r="E62" s="2"/>
    </row>
    <row r="63" spans="1:5" s="1" customFormat="1" ht="12.75" customHeight="1" x14ac:dyDescent="0.25">
      <c r="A63" s="25"/>
      <c r="B63" s="132"/>
      <c r="C63" s="132"/>
      <c r="D63" s="132"/>
      <c r="E63" s="2"/>
    </row>
    <row r="64" spans="1:5" s="1" customFormat="1" ht="12.75" customHeight="1" x14ac:dyDescent="0.25">
      <c r="A64" s="25"/>
      <c r="B64" s="132"/>
      <c r="C64" s="132"/>
      <c r="D64" s="132"/>
      <c r="E64" s="2"/>
    </row>
    <row r="65" spans="1:5" s="1" customFormat="1" ht="12.75" customHeight="1" x14ac:dyDescent="0.2">
      <c r="A65" s="23"/>
      <c r="B65" s="132"/>
      <c r="C65" s="132"/>
      <c r="D65" s="132"/>
      <c r="E65" s="2"/>
    </row>
    <row r="66" spans="1:5" s="1" customFormat="1" ht="12.75" customHeight="1" x14ac:dyDescent="0.2">
      <c r="A66" s="23"/>
      <c r="B66" s="132"/>
      <c r="C66" s="132"/>
      <c r="D66" s="132"/>
      <c r="E66" s="2"/>
    </row>
    <row r="67" spans="1:5" s="1" customFormat="1" ht="12.75" customHeight="1" x14ac:dyDescent="0.2">
      <c r="A67" s="28"/>
      <c r="B67" s="132"/>
      <c r="C67" s="132"/>
      <c r="D67" s="132"/>
      <c r="E67" s="2"/>
    </row>
    <row r="68" spans="1:5" s="1" customFormat="1" ht="12.75" customHeight="1" x14ac:dyDescent="0.25">
      <c r="A68" s="21"/>
      <c r="B68" s="132"/>
      <c r="C68" s="132"/>
      <c r="D68" s="132"/>
      <c r="E68" s="2"/>
    </row>
    <row r="69" spans="1:5" s="1" customFormat="1" ht="12.75" customHeight="1" x14ac:dyDescent="0.25">
      <c r="A69" s="21"/>
      <c r="B69" s="132"/>
      <c r="C69" s="132"/>
      <c r="D69" s="132"/>
      <c r="E69" s="2"/>
    </row>
    <row r="70" spans="1:5" s="1" customFormat="1" ht="12.75" customHeight="1" x14ac:dyDescent="0.25">
      <c r="A70" s="21"/>
      <c r="B70" s="132"/>
      <c r="C70" s="132"/>
      <c r="D70" s="132"/>
      <c r="E70" s="2"/>
    </row>
    <row r="71" spans="1:5" s="1" customFormat="1" ht="12.75" customHeight="1" x14ac:dyDescent="0.25">
      <c r="A71" s="21"/>
      <c r="B71" s="132"/>
      <c r="C71" s="132"/>
      <c r="D71" s="132"/>
      <c r="E71" s="2"/>
    </row>
    <row r="72" spans="1:5" s="1" customFormat="1" ht="12.75" customHeight="1" x14ac:dyDescent="0.25">
      <c r="A72" s="21"/>
      <c r="B72" s="132"/>
      <c r="C72" s="132"/>
      <c r="D72" s="132"/>
      <c r="E72" s="2"/>
    </row>
    <row r="73" spans="1:5" s="1" customFormat="1" ht="12.75" customHeight="1" x14ac:dyDescent="0.25">
      <c r="A73" s="21"/>
      <c r="B73" s="132"/>
      <c r="C73" s="132"/>
      <c r="D73" s="132"/>
      <c r="E73" s="2"/>
    </row>
    <row r="74" spans="1:5" s="1" customFormat="1" ht="12.75" customHeight="1" x14ac:dyDescent="0.25">
      <c r="A74" s="21"/>
      <c r="B74" s="132"/>
      <c r="C74" s="132"/>
      <c r="D74" s="132"/>
      <c r="E74" s="2"/>
    </row>
    <row r="75" spans="1:5" s="1" customFormat="1" ht="12.75" customHeight="1" x14ac:dyDescent="0.25">
      <c r="A75" s="21"/>
      <c r="B75" s="132"/>
      <c r="C75" s="132"/>
      <c r="D75" s="132"/>
      <c r="E75" s="2"/>
    </row>
    <row r="76" spans="1:5" s="1" customFormat="1" ht="12.75" customHeight="1" x14ac:dyDescent="0.2">
      <c r="A76" s="23"/>
      <c r="B76" s="132"/>
      <c r="C76" s="132"/>
      <c r="D76" s="132"/>
      <c r="E76" s="2"/>
    </row>
    <row r="77" spans="1:5" s="1" customFormat="1" ht="12.75" customHeight="1" x14ac:dyDescent="0.25">
      <c r="A77" s="31"/>
      <c r="B77" s="132"/>
      <c r="C77" s="132"/>
      <c r="D77" s="132"/>
      <c r="E77" s="2"/>
    </row>
    <row r="78" spans="1:5" s="1" customFormat="1" ht="12.75" customHeight="1" x14ac:dyDescent="0.2">
      <c r="A78" s="23"/>
      <c r="B78" s="132"/>
      <c r="C78" s="132"/>
      <c r="D78" s="132"/>
      <c r="E78" s="2"/>
    </row>
    <row r="79" spans="1:5" s="1" customFormat="1" ht="12.75" customHeight="1" x14ac:dyDescent="0.25">
      <c r="A79" s="31"/>
      <c r="B79" s="132"/>
      <c r="C79" s="132"/>
      <c r="D79" s="132"/>
      <c r="E79" s="2"/>
    </row>
    <row r="80" spans="1:5" s="1" customFormat="1" ht="12.75" customHeight="1" x14ac:dyDescent="0.2">
      <c r="A80" s="23"/>
      <c r="B80" s="132"/>
      <c r="C80" s="132"/>
      <c r="D80" s="132"/>
      <c r="E80" s="2"/>
    </row>
    <row r="81" spans="1:5" s="1" customFormat="1" ht="12.75" customHeight="1" x14ac:dyDescent="0.25">
      <c r="A81" s="21"/>
      <c r="B81" s="132"/>
      <c r="C81" s="132"/>
      <c r="D81" s="132"/>
      <c r="E81" s="2"/>
    </row>
    <row r="82" spans="1:5" s="1" customFormat="1" ht="12.75" customHeight="1" x14ac:dyDescent="0.25">
      <c r="A82" s="21"/>
      <c r="B82" s="132"/>
      <c r="C82" s="132"/>
      <c r="D82" s="132"/>
      <c r="E82" s="2"/>
    </row>
    <row r="83" spans="1:5" s="1" customFormat="1" ht="12.75" customHeight="1" x14ac:dyDescent="0.2">
      <c r="A83" s="23"/>
      <c r="B83" s="132"/>
      <c r="C83" s="132"/>
      <c r="D83" s="132"/>
      <c r="E83" s="2"/>
    </row>
    <row r="84" spans="1:5" s="1" customFormat="1" ht="12.75" customHeight="1" x14ac:dyDescent="0.2">
      <c r="A84" s="23"/>
      <c r="B84" s="132"/>
      <c r="C84" s="132"/>
      <c r="D84" s="132"/>
      <c r="E84" s="2"/>
    </row>
    <row r="85" spans="1:5" s="1" customFormat="1" ht="12.75" customHeight="1" x14ac:dyDescent="0.2">
      <c r="A85" s="23"/>
      <c r="B85" s="132"/>
      <c r="C85" s="132"/>
      <c r="D85" s="132"/>
      <c r="E85" s="2"/>
    </row>
    <row r="86" spans="1:5" s="1" customFormat="1" ht="12.75" customHeight="1" x14ac:dyDescent="0.25">
      <c r="A86" s="25"/>
      <c r="B86" s="132"/>
      <c r="C86" s="132"/>
      <c r="D86" s="132"/>
      <c r="E86" s="2"/>
    </row>
    <row r="87" spans="1:5" s="1" customFormat="1" ht="12.75" customHeight="1" x14ac:dyDescent="0.25">
      <c r="A87" s="25"/>
      <c r="B87" s="132"/>
      <c r="C87" s="132"/>
      <c r="D87" s="132"/>
      <c r="E87" s="2"/>
    </row>
    <row r="88" spans="1:5" s="1" customFormat="1" ht="12.75" customHeight="1" x14ac:dyDescent="0.2">
      <c r="A88" s="23"/>
      <c r="B88" s="132"/>
      <c r="C88" s="132"/>
      <c r="D88" s="132"/>
      <c r="E88" s="2"/>
    </row>
    <row r="89" spans="1:5" s="1" customFormat="1" ht="12.75" customHeight="1" x14ac:dyDescent="0.2">
      <c r="A89" s="23"/>
      <c r="B89" s="132"/>
      <c r="C89" s="132"/>
      <c r="D89" s="132"/>
      <c r="E89" s="2"/>
    </row>
    <row r="90" spans="1:5" s="1" customFormat="1" ht="12.75" customHeight="1" x14ac:dyDescent="0.2">
      <c r="A90" s="28"/>
      <c r="B90" s="132"/>
      <c r="C90" s="132"/>
      <c r="D90" s="132"/>
      <c r="E90" s="2"/>
    </row>
    <row r="91" spans="1:5" s="1" customFormat="1" ht="12.75" customHeight="1" x14ac:dyDescent="0.25">
      <c r="A91" s="21"/>
      <c r="B91" s="132"/>
      <c r="C91" s="132"/>
      <c r="D91" s="132"/>
      <c r="E91" s="2"/>
    </row>
    <row r="92" spans="1:5" s="1" customFormat="1" ht="12.75" customHeight="1" x14ac:dyDescent="0.25">
      <c r="A92" s="21"/>
      <c r="B92" s="132"/>
      <c r="C92" s="132"/>
      <c r="D92" s="132"/>
      <c r="E92" s="2"/>
    </row>
    <row r="93" spans="1:5" s="1" customFormat="1" ht="12.75" customHeight="1" x14ac:dyDescent="0.25">
      <c r="A93" s="21"/>
      <c r="B93" s="132"/>
      <c r="C93" s="132"/>
      <c r="D93" s="132"/>
      <c r="E93" s="2"/>
    </row>
    <row r="94" spans="1:5" s="1" customFormat="1" ht="12.75" customHeight="1" x14ac:dyDescent="0.2">
      <c r="A94" s="23"/>
      <c r="B94" s="132"/>
      <c r="C94" s="132"/>
      <c r="D94" s="132"/>
      <c r="E94" s="2"/>
    </row>
    <row r="95" spans="1:5" s="1" customFormat="1" ht="12.75" customHeight="1" x14ac:dyDescent="0.2">
      <c r="A95" s="23"/>
      <c r="B95" s="132"/>
      <c r="C95" s="132"/>
      <c r="D95" s="132"/>
      <c r="E95" s="2"/>
    </row>
    <row r="96" spans="1:5" s="1" customFormat="1" ht="12.75" customHeight="1" x14ac:dyDescent="0.2">
      <c r="A96" s="23"/>
      <c r="B96" s="132"/>
      <c r="C96" s="132"/>
      <c r="D96" s="132"/>
      <c r="E96" s="2"/>
    </row>
    <row r="97" spans="1:5" s="1" customFormat="1" ht="12.75" customHeight="1" x14ac:dyDescent="0.2">
      <c r="A97" s="23"/>
      <c r="B97" s="132"/>
      <c r="C97" s="132"/>
      <c r="D97" s="132"/>
      <c r="E97" s="2"/>
    </row>
    <row r="98" spans="1:5" s="1" customFormat="1" ht="12.75" customHeight="1" x14ac:dyDescent="0.2">
      <c r="A98" s="23"/>
      <c r="B98" s="132"/>
      <c r="C98" s="132"/>
      <c r="D98" s="132"/>
      <c r="E98" s="2"/>
    </row>
    <row r="99" spans="1:5" s="1" customFormat="1" ht="12.75" customHeight="1" x14ac:dyDescent="0.2">
      <c r="A99" s="23"/>
      <c r="B99" s="132"/>
      <c r="C99" s="132"/>
      <c r="D99" s="132"/>
      <c r="E99" s="2"/>
    </row>
    <row r="100" spans="1:5" s="1" customFormat="1" ht="12.75" customHeight="1" x14ac:dyDescent="0.2">
      <c r="A100" s="23"/>
      <c r="B100" s="132"/>
      <c r="C100" s="132"/>
      <c r="D100" s="132"/>
      <c r="E100" s="2"/>
    </row>
    <row r="101" spans="1:5" s="1" customFormat="1" ht="12.75" customHeight="1" x14ac:dyDescent="0.2">
      <c r="A101" s="23"/>
      <c r="B101" s="132"/>
      <c r="C101" s="132"/>
      <c r="D101" s="132"/>
      <c r="E101" s="2"/>
    </row>
    <row r="102" spans="1:5" s="1" customFormat="1" ht="12.75" customHeight="1" x14ac:dyDescent="0.25">
      <c r="A102" s="25"/>
      <c r="B102" s="132"/>
      <c r="C102" s="132"/>
      <c r="D102" s="132"/>
      <c r="E102" s="2"/>
    </row>
    <row r="103" spans="1:5" s="1" customFormat="1" ht="12.75" customHeight="1" x14ac:dyDescent="0.2">
      <c r="A103" s="23"/>
      <c r="B103" s="132"/>
      <c r="C103" s="132"/>
      <c r="D103" s="132"/>
      <c r="E103" s="2"/>
    </row>
    <row r="104" spans="1:5" s="1" customFormat="1" ht="12.75" customHeight="1" x14ac:dyDescent="0.2">
      <c r="A104" s="23"/>
      <c r="B104" s="132"/>
      <c r="C104" s="132"/>
      <c r="D104" s="132"/>
      <c r="E104" s="2"/>
    </row>
    <row r="105" spans="1:5" s="1" customFormat="1" ht="12.75" customHeight="1" x14ac:dyDescent="0.2">
      <c r="A105" s="23"/>
      <c r="B105" s="132"/>
      <c r="C105" s="132"/>
      <c r="D105" s="132"/>
      <c r="E105" s="2"/>
    </row>
    <row r="106" spans="1:5" s="1" customFormat="1" ht="12.75" customHeight="1" x14ac:dyDescent="0.2">
      <c r="A106" s="23"/>
      <c r="B106" s="132"/>
      <c r="C106" s="132"/>
      <c r="D106" s="132"/>
      <c r="E106" s="2"/>
    </row>
    <row r="107" spans="1:5" s="1" customFormat="1" ht="12.75" customHeight="1" x14ac:dyDescent="0.25">
      <c r="A107" s="21"/>
      <c r="B107" s="132"/>
      <c r="C107" s="132"/>
      <c r="D107" s="132"/>
      <c r="E107" s="2"/>
    </row>
    <row r="108" spans="1:5" s="1" customFormat="1" ht="12.75" customHeight="1" x14ac:dyDescent="0.25">
      <c r="A108" s="21"/>
      <c r="B108" s="132"/>
      <c r="C108" s="132"/>
      <c r="D108" s="132"/>
      <c r="E108" s="2"/>
    </row>
    <row r="109" spans="1:5" s="1" customFormat="1" ht="12.75" customHeight="1" x14ac:dyDescent="0.25">
      <c r="A109" s="21"/>
      <c r="B109" s="132"/>
      <c r="C109" s="132"/>
      <c r="D109" s="132"/>
      <c r="E109" s="2"/>
    </row>
    <row r="110" spans="1:5" s="1" customFormat="1" ht="12.75" customHeight="1" x14ac:dyDescent="0.2">
      <c r="A110" s="23"/>
      <c r="B110" s="132"/>
      <c r="C110" s="132"/>
      <c r="D110" s="132"/>
      <c r="E110" s="2"/>
    </row>
    <row r="111" spans="1:5" s="1" customFormat="1" ht="12.75" customHeight="1" x14ac:dyDescent="0.2">
      <c r="A111" s="33"/>
      <c r="B111" s="132"/>
      <c r="C111" s="132"/>
      <c r="D111" s="132"/>
      <c r="E111" s="2"/>
    </row>
    <row r="112" spans="1:5" s="1" customFormat="1" ht="12.75" customHeight="1" x14ac:dyDescent="0.2">
      <c r="A112" s="33"/>
      <c r="B112" s="132"/>
      <c r="C112" s="132"/>
      <c r="D112" s="132"/>
      <c r="E112" s="2"/>
    </row>
    <row r="113" spans="1:5" s="1" customFormat="1" ht="12.75" customHeight="1" x14ac:dyDescent="0.25">
      <c r="A113" s="21"/>
      <c r="B113" s="132"/>
      <c r="C113" s="132"/>
      <c r="D113" s="132"/>
      <c r="E113" s="2"/>
    </row>
    <row r="114" spans="1:5" s="1" customFormat="1" ht="12.75" customHeight="1" x14ac:dyDescent="0.2">
      <c r="A114" s="34"/>
      <c r="B114" s="132"/>
      <c r="C114" s="132"/>
      <c r="D114" s="132"/>
      <c r="E114" s="2"/>
    </row>
    <row r="115" spans="1:5" s="1" customFormat="1" ht="12.75" customHeight="1" x14ac:dyDescent="0.25">
      <c r="A115" s="21"/>
      <c r="B115" s="132"/>
      <c r="C115" s="132"/>
      <c r="D115" s="132"/>
      <c r="E115" s="2"/>
    </row>
    <row r="116" spans="1:5" s="1" customFormat="1" ht="12.75" customHeight="1" x14ac:dyDescent="0.25">
      <c r="A116" s="21"/>
      <c r="B116" s="132"/>
      <c r="C116" s="132"/>
      <c r="D116" s="132"/>
      <c r="E116" s="2"/>
    </row>
    <row r="117" spans="1:5" s="1" customFormat="1" ht="12.75" customHeight="1" x14ac:dyDescent="0.25">
      <c r="A117" s="21"/>
      <c r="B117" s="132"/>
      <c r="C117" s="132"/>
      <c r="D117" s="132"/>
      <c r="E117" s="2"/>
    </row>
    <row r="118" spans="1:5" s="1" customFormat="1" ht="12.75" customHeight="1" x14ac:dyDescent="0.25">
      <c r="A118" s="21"/>
      <c r="B118" s="132"/>
      <c r="C118" s="132"/>
      <c r="D118" s="132"/>
      <c r="E118" s="2"/>
    </row>
    <row r="119" spans="1:5" s="1" customFormat="1" ht="12.75" customHeight="1" x14ac:dyDescent="0.2">
      <c r="A119" s="121"/>
      <c r="B119" s="132"/>
      <c r="C119" s="132"/>
      <c r="D119" s="132"/>
      <c r="E119" s="2"/>
    </row>
    <row r="120" spans="1:5" s="1" customFormat="1" ht="12.75" customHeight="1" x14ac:dyDescent="0.2">
      <c r="A120" s="121"/>
      <c r="B120" s="132"/>
      <c r="C120" s="132"/>
      <c r="D120" s="132"/>
      <c r="E120" s="2"/>
    </row>
    <row r="121" spans="1:5" s="1" customFormat="1" ht="12.75" customHeight="1" x14ac:dyDescent="0.2">
      <c r="A121" s="121"/>
      <c r="B121" s="132"/>
      <c r="C121" s="132"/>
      <c r="D121" s="132"/>
      <c r="E121" s="2"/>
    </row>
    <row r="122" spans="1:5" s="1" customFormat="1" ht="12.75" customHeight="1" x14ac:dyDescent="0.2">
      <c r="A122" s="121"/>
      <c r="B122" s="132"/>
      <c r="C122" s="132"/>
      <c r="D122" s="132"/>
      <c r="E122" s="2"/>
    </row>
    <row r="123" spans="1:5" ht="12.75" customHeight="1" x14ac:dyDescent="0.2"/>
    <row r="124" spans="1:5" ht="12.75" customHeight="1" x14ac:dyDescent="0.2"/>
    <row r="125" spans="1:5" ht="12.75" customHeight="1" x14ac:dyDescent="0.2"/>
    <row r="126" spans="1:5" ht="12.75" customHeight="1" x14ac:dyDescent="0.2"/>
    <row r="127" spans="1:5" ht="12.75" customHeight="1" x14ac:dyDescent="0.2"/>
    <row r="128" spans="1:5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433" spans="1:6" x14ac:dyDescent="0.2">
      <c r="A433" s="441"/>
      <c r="F433" s="438"/>
    </row>
  </sheetData>
  <pageMargins left="0.51181102362204722" right="0.11811023622047245" top="0.78740157480314965" bottom="0.78740157480314965" header="0.31496062992125984" footer="0.31496062992125984"/>
  <pageSetup paperSize="9" scale="61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27"/>
  <sheetViews>
    <sheetView workbookViewId="0">
      <selection activeCell="E8" sqref="E8:E9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254" width="9.140625" style="45"/>
    <col min="255" max="255" width="6.7109375" style="45" customWidth="1"/>
    <col min="256" max="256" width="41.5703125" style="45" customWidth="1"/>
    <col min="257" max="259" width="14.7109375" style="45" customWidth="1"/>
    <col min="260" max="260" width="16.7109375" style="45" customWidth="1"/>
    <col min="261" max="262" width="7.42578125" style="45" customWidth="1"/>
    <col min="263" max="510" width="9.140625" style="45"/>
    <col min="511" max="511" width="6.7109375" style="45" customWidth="1"/>
    <col min="512" max="512" width="41.5703125" style="45" customWidth="1"/>
    <col min="513" max="515" width="14.7109375" style="45" customWidth="1"/>
    <col min="516" max="516" width="16.7109375" style="45" customWidth="1"/>
    <col min="517" max="518" width="7.42578125" style="45" customWidth="1"/>
    <col min="519" max="766" width="9.140625" style="45"/>
    <col min="767" max="767" width="6.7109375" style="45" customWidth="1"/>
    <col min="768" max="768" width="41.5703125" style="45" customWidth="1"/>
    <col min="769" max="771" width="14.7109375" style="45" customWidth="1"/>
    <col min="772" max="772" width="16.7109375" style="45" customWidth="1"/>
    <col min="773" max="774" width="7.42578125" style="45" customWidth="1"/>
    <col min="775" max="1022" width="9.140625" style="45"/>
    <col min="1023" max="1023" width="6.7109375" style="45" customWidth="1"/>
    <col min="1024" max="1024" width="41.5703125" style="45" customWidth="1"/>
    <col min="1025" max="1027" width="14.7109375" style="45" customWidth="1"/>
    <col min="1028" max="1028" width="16.7109375" style="45" customWidth="1"/>
    <col min="1029" max="1030" width="7.42578125" style="45" customWidth="1"/>
    <col min="1031" max="1278" width="9.140625" style="45"/>
    <col min="1279" max="1279" width="6.7109375" style="45" customWidth="1"/>
    <col min="1280" max="1280" width="41.5703125" style="45" customWidth="1"/>
    <col min="1281" max="1283" width="14.7109375" style="45" customWidth="1"/>
    <col min="1284" max="1284" width="16.7109375" style="45" customWidth="1"/>
    <col min="1285" max="1286" width="7.42578125" style="45" customWidth="1"/>
    <col min="1287" max="1534" width="9.140625" style="45"/>
    <col min="1535" max="1535" width="6.7109375" style="45" customWidth="1"/>
    <col min="1536" max="1536" width="41.5703125" style="45" customWidth="1"/>
    <col min="1537" max="1539" width="14.7109375" style="45" customWidth="1"/>
    <col min="1540" max="1540" width="16.7109375" style="45" customWidth="1"/>
    <col min="1541" max="1542" width="7.42578125" style="45" customWidth="1"/>
    <col min="1543" max="1790" width="9.140625" style="45"/>
    <col min="1791" max="1791" width="6.7109375" style="45" customWidth="1"/>
    <col min="1792" max="1792" width="41.5703125" style="45" customWidth="1"/>
    <col min="1793" max="1795" width="14.7109375" style="45" customWidth="1"/>
    <col min="1796" max="1796" width="16.7109375" style="45" customWidth="1"/>
    <col min="1797" max="1798" width="7.42578125" style="45" customWidth="1"/>
    <col min="1799" max="2046" width="9.140625" style="45"/>
    <col min="2047" max="2047" width="6.7109375" style="45" customWidth="1"/>
    <col min="2048" max="2048" width="41.5703125" style="45" customWidth="1"/>
    <col min="2049" max="2051" width="14.7109375" style="45" customWidth="1"/>
    <col min="2052" max="2052" width="16.7109375" style="45" customWidth="1"/>
    <col min="2053" max="2054" width="7.42578125" style="45" customWidth="1"/>
    <col min="2055" max="2302" width="9.140625" style="45"/>
    <col min="2303" max="2303" width="6.7109375" style="45" customWidth="1"/>
    <col min="2304" max="2304" width="41.5703125" style="45" customWidth="1"/>
    <col min="2305" max="2307" width="14.7109375" style="45" customWidth="1"/>
    <col min="2308" max="2308" width="16.7109375" style="45" customWidth="1"/>
    <col min="2309" max="2310" width="7.42578125" style="45" customWidth="1"/>
    <col min="2311" max="2558" width="9.140625" style="45"/>
    <col min="2559" max="2559" width="6.7109375" style="45" customWidth="1"/>
    <col min="2560" max="2560" width="41.5703125" style="45" customWidth="1"/>
    <col min="2561" max="2563" width="14.7109375" style="45" customWidth="1"/>
    <col min="2564" max="2564" width="16.7109375" style="45" customWidth="1"/>
    <col min="2565" max="2566" width="7.42578125" style="45" customWidth="1"/>
    <col min="2567" max="2814" width="9.140625" style="45"/>
    <col min="2815" max="2815" width="6.7109375" style="45" customWidth="1"/>
    <col min="2816" max="2816" width="41.5703125" style="45" customWidth="1"/>
    <col min="2817" max="2819" width="14.7109375" style="45" customWidth="1"/>
    <col min="2820" max="2820" width="16.7109375" style="45" customWidth="1"/>
    <col min="2821" max="2822" width="7.42578125" style="45" customWidth="1"/>
    <col min="2823" max="3070" width="9.140625" style="45"/>
    <col min="3071" max="3071" width="6.7109375" style="45" customWidth="1"/>
    <col min="3072" max="3072" width="41.5703125" style="45" customWidth="1"/>
    <col min="3073" max="3075" width="14.7109375" style="45" customWidth="1"/>
    <col min="3076" max="3076" width="16.7109375" style="45" customWidth="1"/>
    <col min="3077" max="3078" width="7.42578125" style="45" customWidth="1"/>
    <col min="3079" max="3326" width="9.140625" style="45"/>
    <col min="3327" max="3327" width="6.7109375" style="45" customWidth="1"/>
    <col min="3328" max="3328" width="41.5703125" style="45" customWidth="1"/>
    <col min="3329" max="3331" width="14.7109375" style="45" customWidth="1"/>
    <col min="3332" max="3332" width="16.7109375" style="45" customWidth="1"/>
    <col min="3333" max="3334" width="7.42578125" style="45" customWidth="1"/>
    <col min="3335" max="3582" width="9.140625" style="45"/>
    <col min="3583" max="3583" width="6.7109375" style="45" customWidth="1"/>
    <col min="3584" max="3584" width="41.5703125" style="45" customWidth="1"/>
    <col min="3585" max="3587" width="14.7109375" style="45" customWidth="1"/>
    <col min="3588" max="3588" width="16.7109375" style="45" customWidth="1"/>
    <col min="3589" max="3590" width="7.42578125" style="45" customWidth="1"/>
    <col min="3591" max="3838" width="9.140625" style="45"/>
    <col min="3839" max="3839" width="6.7109375" style="45" customWidth="1"/>
    <col min="3840" max="3840" width="41.5703125" style="45" customWidth="1"/>
    <col min="3841" max="3843" width="14.7109375" style="45" customWidth="1"/>
    <col min="3844" max="3844" width="16.7109375" style="45" customWidth="1"/>
    <col min="3845" max="3846" width="7.42578125" style="45" customWidth="1"/>
    <col min="3847" max="4094" width="9.140625" style="45"/>
    <col min="4095" max="4095" width="6.7109375" style="45" customWidth="1"/>
    <col min="4096" max="4096" width="41.5703125" style="45" customWidth="1"/>
    <col min="4097" max="4099" width="14.7109375" style="45" customWidth="1"/>
    <col min="4100" max="4100" width="16.7109375" style="45" customWidth="1"/>
    <col min="4101" max="4102" width="7.42578125" style="45" customWidth="1"/>
    <col min="4103" max="4350" width="9.140625" style="45"/>
    <col min="4351" max="4351" width="6.7109375" style="45" customWidth="1"/>
    <col min="4352" max="4352" width="41.5703125" style="45" customWidth="1"/>
    <col min="4353" max="4355" width="14.7109375" style="45" customWidth="1"/>
    <col min="4356" max="4356" width="16.7109375" style="45" customWidth="1"/>
    <col min="4357" max="4358" width="7.42578125" style="45" customWidth="1"/>
    <col min="4359" max="4606" width="9.140625" style="45"/>
    <col min="4607" max="4607" width="6.7109375" style="45" customWidth="1"/>
    <col min="4608" max="4608" width="41.5703125" style="45" customWidth="1"/>
    <col min="4609" max="4611" width="14.7109375" style="45" customWidth="1"/>
    <col min="4612" max="4612" width="16.7109375" style="45" customWidth="1"/>
    <col min="4613" max="4614" width="7.42578125" style="45" customWidth="1"/>
    <col min="4615" max="4862" width="9.140625" style="45"/>
    <col min="4863" max="4863" width="6.7109375" style="45" customWidth="1"/>
    <col min="4864" max="4864" width="41.5703125" style="45" customWidth="1"/>
    <col min="4865" max="4867" width="14.7109375" style="45" customWidth="1"/>
    <col min="4868" max="4868" width="16.7109375" style="45" customWidth="1"/>
    <col min="4869" max="4870" width="7.42578125" style="45" customWidth="1"/>
    <col min="4871" max="5118" width="9.140625" style="45"/>
    <col min="5119" max="5119" width="6.7109375" style="45" customWidth="1"/>
    <col min="5120" max="5120" width="41.5703125" style="45" customWidth="1"/>
    <col min="5121" max="5123" width="14.7109375" style="45" customWidth="1"/>
    <col min="5124" max="5124" width="16.7109375" style="45" customWidth="1"/>
    <col min="5125" max="5126" width="7.42578125" style="45" customWidth="1"/>
    <col min="5127" max="5374" width="9.140625" style="45"/>
    <col min="5375" max="5375" width="6.7109375" style="45" customWidth="1"/>
    <col min="5376" max="5376" width="41.5703125" style="45" customWidth="1"/>
    <col min="5377" max="5379" width="14.7109375" style="45" customWidth="1"/>
    <col min="5380" max="5380" width="16.7109375" style="45" customWidth="1"/>
    <col min="5381" max="5382" width="7.42578125" style="45" customWidth="1"/>
    <col min="5383" max="5630" width="9.140625" style="45"/>
    <col min="5631" max="5631" width="6.7109375" style="45" customWidth="1"/>
    <col min="5632" max="5632" width="41.5703125" style="45" customWidth="1"/>
    <col min="5633" max="5635" width="14.7109375" style="45" customWidth="1"/>
    <col min="5636" max="5636" width="16.7109375" style="45" customWidth="1"/>
    <col min="5637" max="5638" width="7.42578125" style="45" customWidth="1"/>
    <col min="5639" max="5886" width="9.140625" style="45"/>
    <col min="5887" max="5887" width="6.7109375" style="45" customWidth="1"/>
    <col min="5888" max="5888" width="41.5703125" style="45" customWidth="1"/>
    <col min="5889" max="5891" width="14.7109375" style="45" customWidth="1"/>
    <col min="5892" max="5892" width="16.7109375" style="45" customWidth="1"/>
    <col min="5893" max="5894" width="7.42578125" style="45" customWidth="1"/>
    <col min="5895" max="6142" width="9.140625" style="45"/>
    <col min="6143" max="6143" width="6.7109375" style="45" customWidth="1"/>
    <col min="6144" max="6144" width="41.5703125" style="45" customWidth="1"/>
    <col min="6145" max="6147" width="14.7109375" style="45" customWidth="1"/>
    <col min="6148" max="6148" width="16.7109375" style="45" customWidth="1"/>
    <col min="6149" max="6150" width="7.42578125" style="45" customWidth="1"/>
    <col min="6151" max="6398" width="9.140625" style="45"/>
    <col min="6399" max="6399" width="6.7109375" style="45" customWidth="1"/>
    <col min="6400" max="6400" width="41.5703125" style="45" customWidth="1"/>
    <col min="6401" max="6403" width="14.7109375" style="45" customWidth="1"/>
    <col min="6404" max="6404" width="16.7109375" style="45" customWidth="1"/>
    <col min="6405" max="6406" width="7.42578125" style="45" customWidth="1"/>
    <col min="6407" max="6654" width="9.140625" style="45"/>
    <col min="6655" max="6655" width="6.7109375" style="45" customWidth="1"/>
    <col min="6656" max="6656" width="41.5703125" style="45" customWidth="1"/>
    <col min="6657" max="6659" width="14.7109375" style="45" customWidth="1"/>
    <col min="6660" max="6660" width="16.7109375" style="45" customWidth="1"/>
    <col min="6661" max="6662" width="7.42578125" style="45" customWidth="1"/>
    <col min="6663" max="6910" width="9.140625" style="45"/>
    <col min="6911" max="6911" width="6.7109375" style="45" customWidth="1"/>
    <col min="6912" max="6912" width="41.5703125" style="45" customWidth="1"/>
    <col min="6913" max="6915" width="14.7109375" style="45" customWidth="1"/>
    <col min="6916" max="6916" width="16.7109375" style="45" customWidth="1"/>
    <col min="6917" max="6918" width="7.42578125" style="45" customWidth="1"/>
    <col min="6919" max="7166" width="9.140625" style="45"/>
    <col min="7167" max="7167" width="6.7109375" style="45" customWidth="1"/>
    <col min="7168" max="7168" width="41.5703125" style="45" customWidth="1"/>
    <col min="7169" max="7171" width="14.7109375" style="45" customWidth="1"/>
    <col min="7172" max="7172" width="16.7109375" style="45" customWidth="1"/>
    <col min="7173" max="7174" width="7.42578125" style="45" customWidth="1"/>
    <col min="7175" max="7422" width="9.140625" style="45"/>
    <col min="7423" max="7423" width="6.7109375" style="45" customWidth="1"/>
    <col min="7424" max="7424" width="41.5703125" style="45" customWidth="1"/>
    <col min="7425" max="7427" width="14.7109375" style="45" customWidth="1"/>
    <col min="7428" max="7428" width="16.7109375" style="45" customWidth="1"/>
    <col min="7429" max="7430" width="7.42578125" style="45" customWidth="1"/>
    <col min="7431" max="7678" width="9.140625" style="45"/>
    <col min="7679" max="7679" width="6.7109375" style="45" customWidth="1"/>
    <col min="7680" max="7680" width="41.5703125" style="45" customWidth="1"/>
    <col min="7681" max="7683" width="14.7109375" style="45" customWidth="1"/>
    <col min="7684" max="7684" width="16.7109375" style="45" customWidth="1"/>
    <col min="7685" max="7686" width="7.42578125" style="45" customWidth="1"/>
    <col min="7687" max="7934" width="9.140625" style="45"/>
    <col min="7935" max="7935" width="6.7109375" style="45" customWidth="1"/>
    <col min="7936" max="7936" width="41.5703125" style="45" customWidth="1"/>
    <col min="7937" max="7939" width="14.7109375" style="45" customWidth="1"/>
    <col min="7940" max="7940" width="16.7109375" style="45" customWidth="1"/>
    <col min="7941" max="7942" width="7.42578125" style="45" customWidth="1"/>
    <col min="7943" max="8190" width="9.140625" style="45"/>
    <col min="8191" max="8191" width="6.7109375" style="45" customWidth="1"/>
    <col min="8192" max="8192" width="41.5703125" style="45" customWidth="1"/>
    <col min="8193" max="8195" width="14.7109375" style="45" customWidth="1"/>
    <col min="8196" max="8196" width="16.7109375" style="45" customWidth="1"/>
    <col min="8197" max="8198" width="7.42578125" style="45" customWidth="1"/>
    <col min="8199" max="8446" width="9.140625" style="45"/>
    <col min="8447" max="8447" width="6.7109375" style="45" customWidth="1"/>
    <col min="8448" max="8448" width="41.5703125" style="45" customWidth="1"/>
    <col min="8449" max="8451" width="14.7109375" style="45" customWidth="1"/>
    <col min="8452" max="8452" width="16.7109375" style="45" customWidth="1"/>
    <col min="8453" max="8454" width="7.42578125" style="45" customWidth="1"/>
    <col min="8455" max="8702" width="9.140625" style="45"/>
    <col min="8703" max="8703" width="6.7109375" style="45" customWidth="1"/>
    <col min="8704" max="8704" width="41.5703125" style="45" customWidth="1"/>
    <col min="8705" max="8707" width="14.7109375" style="45" customWidth="1"/>
    <col min="8708" max="8708" width="16.7109375" style="45" customWidth="1"/>
    <col min="8709" max="8710" width="7.42578125" style="45" customWidth="1"/>
    <col min="8711" max="8958" width="9.140625" style="45"/>
    <col min="8959" max="8959" width="6.7109375" style="45" customWidth="1"/>
    <col min="8960" max="8960" width="41.5703125" style="45" customWidth="1"/>
    <col min="8961" max="8963" width="14.7109375" style="45" customWidth="1"/>
    <col min="8964" max="8964" width="16.7109375" style="45" customWidth="1"/>
    <col min="8965" max="8966" width="7.42578125" style="45" customWidth="1"/>
    <col min="8967" max="9214" width="9.140625" style="45"/>
    <col min="9215" max="9215" width="6.7109375" style="45" customWidth="1"/>
    <col min="9216" max="9216" width="41.5703125" style="45" customWidth="1"/>
    <col min="9217" max="9219" width="14.7109375" style="45" customWidth="1"/>
    <col min="9220" max="9220" width="16.7109375" style="45" customWidth="1"/>
    <col min="9221" max="9222" width="7.42578125" style="45" customWidth="1"/>
    <col min="9223" max="9470" width="9.140625" style="45"/>
    <col min="9471" max="9471" width="6.7109375" style="45" customWidth="1"/>
    <col min="9472" max="9472" width="41.5703125" style="45" customWidth="1"/>
    <col min="9473" max="9475" width="14.7109375" style="45" customWidth="1"/>
    <col min="9476" max="9476" width="16.7109375" style="45" customWidth="1"/>
    <col min="9477" max="9478" width="7.42578125" style="45" customWidth="1"/>
    <col min="9479" max="9726" width="9.140625" style="45"/>
    <col min="9727" max="9727" width="6.7109375" style="45" customWidth="1"/>
    <col min="9728" max="9728" width="41.5703125" style="45" customWidth="1"/>
    <col min="9729" max="9731" width="14.7109375" style="45" customWidth="1"/>
    <col min="9732" max="9732" width="16.7109375" style="45" customWidth="1"/>
    <col min="9733" max="9734" width="7.42578125" style="45" customWidth="1"/>
    <col min="9735" max="9982" width="9.140625" style="45"/>
    <col min="9983" max="9983" width="6.7109375" style="45" customWidth="1"/>
    <col min="9984" max="9984" width="41.5703125" style="45" customWidth="1"/>
    <col min="9985" max="9987" width="14.7109375" style="45" customWidth="1"/>
    <col min="9988" max="9988" width="16.7109375" style="45" customWidth="1"/>
    <col min="9989" max="9990" width="7.42578125" style="45" customWidth="1"/>
    <col min="9991" max="10238" width="9.140625" style="45"/>
    <col min="10239" max="10239" width="6.7109375" style="45" customWidth="1"/>
    <col min="10240" max="10240" width="41.5703125" style="45" customWidth="1"/>
    <col min="10241" max="10243" width="14.7109375" style="45" customWidth="1"/>
    <col min="10244" max="10244" width="16.7109375" style="45" customWidth="1"/>
    <col min="10245" max="10246" width="7.42578125" style="45" customWidth="1"/>
    <col min="10247" max="10494" width="9.140625" style="45"/>
    <col min="10495" max="10495" width="6.7109375" style="45" customWidth="1"/>
    <col min="10496" max="10496" width="41.5703125" style="45" customWidth="1"/>
    <col min="10497" max="10499" width="14.7109375" style="45" customWidth="1"/>
    <col min="10500" max="10500" width="16.7109375" style="45" customWidth="1"/>
    <col min="10501" max="10502" width="7.42578125" style="45" customWidth="1"/>
    <col min="10503" max="10750" width="9.140625" style="45"/>
    <col min="10751" max="10751" width="6.7109375" style="45" customWidth="1"/>
    <col min="10752" max="10752" width="41.5703125" style="45" customWidth="1"/>
    <col min="10753" max="10755" width="14.7109375" style="45" customWidth="1"/>
    <col min="10756" max="10756" width="16.7109375" style="45" customWidth="1"/>
    <col min="10757" max="10758" width="7.42578125" style="45" customWidth="1"/>
    <col min="10759" max="11006" width="9.140625" style="45"/>
    <col min="11007" max="11007" width="6.7109375" style="45" customWidth="1"/>
    <col min="11008" max="11008" width="41.5703125" style="45" customWidth="1"/>
    <col min="11009" max="11011" width="14.7109375" style="45" customWidth="1"/>
    <col min="11012" max="11012" width="16.7109375" style="45" customWidth="1"/>
    <col min="11013" max="11014" width="7.42578125" style="45" customWidth="1"/>
    <col min="11015" max="11262" width="9.140625" style="45"/>
    <col min="11263" max="11263" width="6.7109375" style="45" customWidth="1"/>
    <col min="11264" max="11264" width="41.5703125" style="45" customWidth="1"/>
    <col min="11265" max="11267" width="14.7109375" style="45" customWidth="1"/>
    <col min="11268" max="11268" width="16.7109375" style="45" customWidth="1"/>
    <col min="11269" max="11270" width="7.42578125" style="45" customWidth="1"/>
    <col min="11271" max="11518" width="9.140625" style="45"/>
    <col min="11519" max="11519" width="6.7109375" style="45" customWidth="1"/>
    <col min="11520" max="11520" width="41.5703125" style="45" customWidth="1"/>
    <col min="11521" max="11523" width="14.7109375" style="45" customWidth="1"/>
    <col min="11524" max="11524" width="16.7109375" style="45" customWidth="1"/>
    <col min="11525" max="11526" width="7.42578125" style="45" customWidth="1"/>
    <col min="11527" max="11774" width="9.140625" style="45"/>
    <col min="11775" max="11775" width="6.7109375" style="45" customWidth="1"/>
    <col min="11776" max="11776" width="41.5703125" style="45" customWidth="1"/>
    <col min="11777" max="11779" width="14.7109375" style="45" customWidth="1"/>
    <col min="11780" max="11780" width="16.7109375" style="45" customWidth="1"/>
    <col min="11781" max="11782" width="7.42578125" style="45" customWidth="1"/>
    <col min="11783" max="12030" width="9.140625" style="45"/>
    <col min="12031" max="12031" width="6.7109375" style="45" customWidth="1"/>
    <col min="12032" max="12032" width="41.5703125" style="45" customWidth="1"/>
    <col min="12033" max="12035" width="14.7109375" style="45" customWidth="1"/>
    <col min="12036" max="12036" width="16.7109375" style="45" customWidth="1"/>
    <col min="12037" max="12038" width="7.42578125" style="45" customWidth="1"/>
    <col min="12039" max="12286" width="9.140625" style="45"/>
    <col min="12287" max="12287" width="6.7109375" style="45" customWidth="1"/>
    <col min="12288" max="12288" width="41.5703125" style="45" customWidth="1"/>
    <col min="12289" max="12291" width="14.7109375" style="45" customWidth="1"/>
    <col min="12292" max="12292" width="16.7109375" style="45" customWidth="1"/>
    <col min="12293" max="12294" width="7.42578125" style="45" customWidth="1"/>
    <col min="12295" max="12542" width="9.140625" style="45"/>
    <col min="12543" max="12543" width="6.7109375" style="45" customWidth="1"/>
    <col min="12544" max="12544" width="41.5703125" style="45" customWidth="1"/>
    <col min="12545" max="12547" width="14.7109375" style="45" customWidth="1"/>
    <col min="12548" max="12548" width="16.7109375" style="45" customWidth="1"/>
    <col min="12549" max="12550" width="7.42578125" style="45" customWidth="1"/>
    <col min="12551" max="12798" width="9.140625" style="45"/>
    <col min="12799" max="12799" width="6.7109375" style="45" customWidth="1"/>
    <col min="12800" max="12800" width="41.5703125" style="45" customWidth="1"/>
    <col min="12801" max="12803" width="14.7109375" style="45" customWidth="1"/>
    <col min="12804" max="12804" width="16.7109375" style="45" customWidth="1"/>
    <col min="12805" max="12806" width="7.42578125" style="45" customWidth="1"/>
    <col min="12807" max="13054" width="9.140625" style="45"/>
    <col min="13055" max="13055" width="6.7109375" style="45" customWidth="1"/>
    <col min="13056" max="13056" width="41.5703125" style="45" customWidth="1"/>
    <col min="13057" max="13059" width="14.7109375" style="45" customWidth="1"/>
    <col min="13060" max="13060" width="16.7109375" style="45" customWidth="1"/>
    <col min="13061" max="13062" width="7.42578125" style="45" customWidth="1"/>
    <col min="13063" max="13310" width="9.140625" style="45"/>
    <col min="13311" max="13311" width="6.7109375" style="45" customWidth="1"/>
    <col min="13312" max="13312" width="41.5703125" style="45" customWidth="1"/>
    <col min="13313" max="13315" width="14.7109375" style="45" customWidth="1"/>
    <col min="13316" max="13316" width="16.7109375" style="45" customWidth="1"/>
    <col min="13317" max="13318" width="7.42578125" style="45" customWidth="1"/>
    <col min="13319" max="13566" width="9.140625" style="45"/>
    <col min="13567" max="13567" width="6.7109375" style="45" customWidth="1"/>
    <col min="13568" max="13568" width="41.5703125" style="45" customWidth="1"/>
    <col min="13569" max="13571" width="14.7109375" style="45" customWidth="1"/>
    <col min="13572" max="13572" width="16.7109375" style="45" customWidth="1"/>
    <col min="13573" max="13574" width="7.42578125" style="45" customWidth="1"/>
    <col min="13575" max="13822" width="9.140625" style="45"/>
    <col min="13823" max="13823" width="6.7109375" style="45" customWidth="1"/>
    <col min="13824" max="13824" width="41.5703125" style="45" customWidth="1"/>
    <col min="13825" max="13827" width="14.7109375" style="45" customWidth="1"/>
    <col min="13828" max="13828" width="16.7109375" style="45" customWidth="1"/>
    <col min="13829" max="13830" width="7.42578125" style="45" customWidth="1"/>
    <col min="13831" max="14078" width="9.140625" style="45"/>
    <col min="14079" max="14079" width="6.7109375" style="45" customWidth="1"/>
    <col min="14080" max="14080" width="41.5703125" style="45" customWidth="1"/>
    <col min="14081" max="14083" width="14.7109375" style="45" customWidth="1"/>
    <col min="14084" max="14084" width="16.7109375" style="45" customWidth="1"/>
    <col min="14085" max="14086" width="7.42578125" style="45" customWidth="1"/>
    <col min="14087" max="14334" width="9.140625" style="45"/>
    <col min="14335" max="14335" width="6.7109375" style="45" customWidth="1"/>
    <col min="14336" max="14336" width="41.5703125" style="45" customWidth="1"/>
    <col min="14337" max="14339" width="14.7109375" style="45" customWidth="1"/>
    <col min="14340" max="14340" width="16.7109375" style="45" customWidth="1"/>
    <col min="14341" max="14342" width="7.42578125" style="45" customWidth="1"/>
    <col min="14343" max="14590" width="9.140625" style="45"/>
    <col min="14591" max="14591" width="6.7109375" style="45" customWidth="1"/>
    <col min="14592" max="14592" width="41.5703125" style="45" customWidth="1"/>
    <col min="14593" max="14595" width="14.7109375" style="45" customWidth="1"/>
    <col min="14596" max="14596" width="16.7109375" style="45" customWidth="1"/>
    <col min="14597" max="14598" width="7.42578125" style="45" customWidth="1"/>
    <col min="14599" max="14846" width="9.140625" style="45"/>
    <col min="14847" max="14847" width="6.7109375" style="45" customWidth="1"/>
    <col min="14848" max="14848" width="41.5703125" style="45" customWidth="1"/>
    <col min="14849" max="14851" width="14.7109375" style="45" customWidth="1"/>
    <col min="14852" max="14852" width="16.7109375" style="45" customWidth="1"/>
    <col min="14853" max="14854" width="7.42578125" style="45" customWidth="1"/>
    <col min="14855" max="15102" width="9.140625" style="45"/>
    <col min="15103" max="15103" width="6.7109375" style="45" customWidth="1"/>
    <col min="15104" max="15104" width="41.5703125" style="45" customWidth="1"/>
    <col min="15105" max="15107" width="14.7109375" style="45" customWidth="1"/>
    <col min="15108" max="15108" width="16.7109375" style="45" customWidth="1"/>
    <col min="15109" max="15110" width="7.42578125" style="45" customWidth="1"/>
    <col min="15111" max="15358" width="9.140625" style="45"/>
    <col min="15359" max="15359" width="6.7109375" style="45" customWidth="1"/>
    <col min="15360" max="15360" width="41.5703125" style="45" customWidth="1"/>
    <col min="15361" max="15363" width="14.7109375" style="45" customWidth="1"/>
    <col min="15364" max="15364" width="16.7109375" style="45" customWidth="1"/>
    <col min="15365" max="15366" width="7.42578125" style="45" customWidth="1"/>
    <col min="15367" max="15614" width="9.140625" style="45"/>
    <col min="15615" max="15615" width="6.7109375" style="45" customWidth="1"/>
    <col min="15616" max="15616" width="41.5703125" style="45" customWidth="1"/>
    <col min="15617" max="15619" width="14.7109375" style="45" customWidth="1"/>
    <col min="15620" max="15620" width="16.7109375" style="45" customWidth="1"/>
    <col min="15621" max="15622" width="7.42578125" style="45" customWidth="1"/>
    <col min="15623" max="15870" width="9.140625" style="45"/>
    <col min="15871" max="15871" width="6.7109375" style="45" customWidth="1"/>
    <col min="15872" max="15872" width="41.5703125" style="45" customWidth="1"/>
    <col min="15873" max="15875" width="14.7109375" style="45" customWidth="1"/>
    <col min="15876" max="15876" width="16.7109375" style="45" customWidth="1"/>
    <col min="15877" max="15878" width="7.42578125" style="45" customWidth="1"/>
    <col min="15879" max="16126" width="9.140625" style="45"/>
    <col min="16127" max="16127" width="6.7109375" style="45" customWidth="1"/>
    <col min="16128" max="16128" width="41.5703125" style="45" customWidth="1"/>
    <col min="16129" max="16131" width="14.7109375" style="45" customWidth="1"/>
    <col min="16132" max="16132" width="16.7109375" style="45" customWidth="1"/>
    <col min="16133" max="16134" width="7.42578125" style="45" customWidth="1"/>
    <col min="16135" max="16384" width="9.140625" style="45"/>
  </cols>
  <sheetData>
    <row r="2" spans="1:15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15" ht="20.100000000000001" customHeight="1" x14ac:dyDescent="0.25">
      <c r="A4" s="46" t="s">
        <v>226</v>
      </c>
      <c r="F4" s="244"/>
    </row>
    <row r="5" spans="1:15" ht="15" customHeight="1" thickBot="1" x14ac:dyDescent="0.3">
      <c r="A5" s="46"/>
      <c r="F5" s="244" t="s">
        <v>0</v>
      </c>
    </row>
    <row r="6" spans="1:15" s="47" customFormat="1" ht="35.25" customHeight="1" thickBot="1" x14ac:dyDescent="0.25">
      <c r="A6" s="245" t="s">
        <v>53</v>
      </c>
      <c r="B6" s="245" t="s">
        <v>105</v>
      </c>
      <c r="C6" s="247" t="s">
        <v>329</v>
      </c>
      <c r="D6" s="246" t="s">
        <v>101</v>
      </c>
      <c r="E6" s="248" t="s">
        <v>102</v>
      </c>
      <c r="F6" s="249" t="s">
        <v>103</v>
      </c>
    </row>
    <row r="7" spans="1:15" s="49" customFormat="1" ht="20.100000000000001" customHeight="1" thickBot="1" x14ac:dyDescent="0.3">
      <c r="A7" s="48"/>
      <c r="B7" s="250" t="s">
        <v>106</v>
      </c>
      <c r="C7" s="560"/>
      <c r="D7" s="251"/>
      <c r="E7" s="252"/>
      <c r="F7" s="253"/>
    </row>
    <row r="8" spans="1:15" s="52" customFormat="1" ht="15" customHeight="1" x14ac:dyDescent="0.2">
      <c r="A8" s="349">
        <v>6115</v>
      </c>
      <c r="B8" s="347" t="s">
        <v>107</v>
      </c>
      <c r="C8" s="351">
        <v>4.9000000000000004</v>
      </c>
      <c r="D8" s="254">
        <v>100</v>
      </c>
      <c r="E8" s="255">
        <v>100</v>
      </c>
      <c r="F8" s="596">
        <f>E8/D8*100</f>
        <v>100</v>
      </c>
      <c r="G8" s="256"/>
      <c r="H8" s="51"/>
      <c r="I8" s="51"/>
      <c r="J8" s="51"/>
      <c r="K8" s="51"/>
      <c r="L8" s="51"/>
      <c r="M8" s="51"/>
      <c r="N8" s="51"/>
      <c r="O8" s="51"/>
    </row>
    <row r="9" spans="1:15" s="52" customFormat="1" ht="15" customHeight="1" thickBot="1" x14ac:dyDescent="0.25">
      <c r="A9" s="350">
        <v>6172</v>
      </c>
      <c r="B9" s="348" t="s">
        <v>108</v>
      </c>
      <c r="C9" s="468">
        <v>0</v>
      </c>
      <c r="D9" s="257">
        <v>8500</v>
      </c>
      <c r="E9" s="258">
        <v>10826</v>
      </c>
      <c r="F9" s="597">
        <f>E9/D9*100</f>
        <v>127.36470588235294</v>
      </c>
      <c r="G9" s="256"/>
      <c r="H9" s="51"/>
      <c r="I9" s="51"/>
      <c r="J9" s="51"/>
      <c r="K9" s="51"/>
      <c r="L9" s="51"/>
      <c r="M9" s="51"/>
      <c r="N9" s="51"/>
      <c r="O9" s="51"/>
    </row>
    <row r="10" spans="1:15" s="56" customFormat="1" ht="20.100000000000001" customHeight="1" thickBot="1" x14ac:dyDescent="0.3">
      <c r="A10" s="54"/>
      <c r="B10" s="264" t="s">
        <v>54</v>
      </c>
      <c r="C10" s="563">
        <f t="shared" ref="C10:E10" si="0">SUM(C8:C9)</f>
        <v>4.9000000000000004</v>
      </c>
      <c r="D10" s="265">
        <f t="shared" si="0"/>
        <v>8600</v>
      </c>
      <c r="E10" s="266">
        <f t="shared" si="0"/>
        <v>10926</v>
      </c>
      <c r="F10" s="598">
        <f>E10/D10*100</f>
        <v>127.04651162790697</v>
      </c>
      <c r="G10" s="55"/>
    </row>
    <row r="11" spans="1:15" s="56" customFormat="1" ht="12.75" customHeight="1" x14ac:dyDescent="0.25">
      <c r="A11" s="116"/>
      <c r="B11" s="116"/>
      <c r="C11" s="535"/>
      <c r="D11" s="252"/>
      <c r="E11" s="267"/>
      <c r="F11" s="268"/>
      <c r="G11" s="55"/>
    </row>
    <row r="427" spans="1:1" x14ac:dyDescent="0.2">
      <c r="A427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26"/>
  <sheetViews>
    <sheetView workbookViewId="0">
      <selection activeCell="D9" sqref="D9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16384" width="9.140625" style="45"/>
  </cols>
  <sheetData>
    <row r="2" spans="1:7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7" ht="20.100000000000001" customHeight="1" x14ac:dyDescent="0.25">
      <c r="A4" s="46" t="s">
        <v>219</v>
      </c>
      <c r="F4" s="285"/>
    </row>
    <row r="5" spans="1:7" ht="15" customHeight="1" thickBot="1" x14ac:dyDescent="0.3">
      <c r="A5" s="46"/>
      <c r="F5" s="285" t="s">
        <v>0</v>
      </c>
    </row>
    <row r="6" spans="1:7" s="346" customFormat="1" ht="38.25" customHeight="1" thickBot="1" x14ac:dyDescent="0.25">
      <c r="A6" s="344" t="s">
        <v>53</v>
      </c>
      <c r="B6" s="344" t="s">
        <v>105</v>
      </c>
      <c r="C6" s="247" t="s">
        <v>329</v>
      </c>
      <c r="D6" s="345" t="s">
        <v>101</v>
      </c>
      <c r="E6" s="345" t="s">
        <v>102</v>
      </c>
      <c r="F6" s="293" t="s">
        <v>103</v>
      </c>
    </row>
    <row r="7" spans="1:7" s="49" customFormat="1" ht="20.100000000000001" customHeight="1" thickBot="1" x14ac:dyDescent="0.3">
      <c r="A7" s="48"/>
      <c r="B7" s="145" t="s">
        <v>106</v>
      </c>
      <c r="C7" s="569"/>
      <c r="D7" s="284"/>
      <c r="E7" s="252"/>
      <c r="F7" s="253"/>
    </row>
    <row r="8" spans="1:7" s="52" customFormat="1" ht="15" customHeight="1" x14ac:dyDescent="0.2">
      <c r="A8" s="283">
        <v>4339</v>
      </c>
      <c r="B8" s="282" t="s">
        <v>140</v>
      </c>
      <c r="C8" s="351">
        <v>1013.49</v>
      </c>
      <c r="D8" s="254">
        <v>1400</v>
      </c>
      <c r="E8" s="278">
        <v>1400</v>
      </c>
      <c r="F8" s="599">
        <f>E8/D8*100</f>
        <v>100</v>
      </c>
    </row>
    <row r="9" spans="1:7" s="52" customFormat="1" ht="15" customHeight="1" x14ac:dyDescent="0.2">
      <c r="A9" s="490">
        <v>4342</v>
      </c>
      <c r="B9" s="281" t="s">
        <v>139</v>
      </c>
      <c r="C9" s="562">
        <v>25.99</v>
      </c>
      <c r="D9" s="260">
        <v>100</v>
      </c>
      <c r="E9" s="276">
        <v>100</v>
      </c>
      <c r="F9" s="600">
        <f>E9/D9*100</f>
        <v>100</v>
      </c>
    </row>
    <row r="10" spans="1:7" s="52" customFormat="1" ht="15" customHeight="1" x14ac:dyDescent="0.2">
      <c r="A10" s="490">
        <v>4349</v>
      </c>
      <c r="B10" s="281" t="s">
        <v>138</v>
      </c>
      <c r="C10" s="562">
        <v>2225.0100000000002</v>
      </c>
      <c r="D10" s="260">
        <v>300</v>
      </c>
      <c r="E10" s="276">
        <v>2300</v>
      </c>
      <c r="F10" s="600">
        <f>E10/D10*100</f>
        <v>766.66666666666674</v>
      </c>
    </row>
    <row r="11" spans="1:7" s="52" customFormat="1" ht="15" customHeight="1" x14ac:dyDescent="0.2">
      <c r="A11" s="490">
        <v>4312</v>
      </c>
      <c r="B11" s="281" t="s">
        <v>141</v>
      </c>
      <c r="C11" s="562">
        <v>5817.2</v>
      </c>
      <c r="D11" s="260">
        <v>9033</v>
      </c>
      <c r="E11" s="276">
        <v>8181</v>
      </c>
      <c r="F11" s="600">
        <v>71.593047713937779</v>
      </c>
    </row>
    <row r="12" spans="1:7" s="52" customFormat="1" ht="15" customHeight="1" x14ac:dyDescent="0.2">
      <c r="A12" s="490">
        <v>4350</v>
      </c>
      <c r="B12" s="281" t="s">
        <v>137</v>
      </c>
      <c r="C12" s="562">
        <v>81155.14</v>
      </c>
      <c r="D12" s="260">
        <v>91474</v>
      </c>
      <c r="E12" s="276">
        <v>109062</v>
      </c>
      <c r="F12" s="600">
        <f t="shared" ref="F12:F23" si="0">E12/D12*100</f>
        <v>119.22732142466712</v>
      </c>
      <c r="G12" s="262"/>
    </row>
    <row r="13" spans="1:7" s="52" customFormat="1" ht="25.5" x14ac:dyDescent="0.2">
      <c r="A13" s="490">
        <v>4351</v>
      </c>
      <c r="B13" s="281" t="s">
        <v>136</v>
      </c>
      <c r="C13" s="562">
        <v>1300.47</v>
      </c>
      <c r="D13" s="260">
        <v>1340</v>
      </c>
      <c r="E13" s="276">
        <v>4050</v>
      </c>
      <c r="F13" s="600">
        <f t="shared" si="0"/>
        <v>302.23880597014926</v>
      </c>
      <c r="G13" s="262"/>
    </row>
    <row r="14" spans="1:7" s="52" customFormat="1" ht="15" customHeight="1" x14ac:dyDescent="0.2">
      <c r="A14" s="490">
        <v>4354</v>
      </c>
      <c r="B14" s="281" t="s">
        <v>135</v>
      </c>
      <c r="C14" s="562">
        <v>9661.51</v>
      </c>
      <c r="D14" s="260">
        <v>7166</v>
      </c>
      <c r="E14" s="276">
        <v>9950</v>
      </c>
      <c r="F14" s="600">
        <f t="shared" si="0"/>
        <v>138.85012559307845</v>
      </c>
      <c r="G14" s="262"/>
    </row>
    <row r="15" spans="1:7" s="52" customFormat="1" ht="15" customHeight="1" x14ac:dyDescent="0.2">
      <c r="A15" s="490">
        <v>4355</v>
      </c>
      <c r="B15" s="281" t="s">
        <v>134</v>
      </c>
      <c r="C15" s="562">
        <v>4065.32</v>
      </c>
      <c r="D15" s="260">
        <v>2148</v>
      </c>
      <c r="E15" s="276">
        <v>2471</v>
      </c>
      <c r="F15" s="600">
        <f t="shared" si="0"/>
        <v>115.03724394785849</v>
      </c>
    </row>
    <row r="16" spans="1:7" s="52" customFormat="1" ht="15" customHeight="1" x14ac:dyDescent="0.2">
      <c r="A16" s="490">
        <v>4356</v>
      </c>
      <c r="B16" s="281" t="s">
        <v>133</v>
      </c>
      <c r="C16" s="562">
        <v>2078.41</v>
      </c>
      <c r="D16" s="260">
        <v>2100</v>
      </c>
      <c r="E16" s="276">
        <v>7689</v>
      </c>
      <c r="F16" s="600">
        <f t="shared" si="0"/>
        <v>366.14285714285717</v>
      </c>
    </row>
    <row r="17" spans="1:7" s="52" customFormat="1" ht="25.5" x14ac:dyDescent="0.2">
      <c r="A17" s="490">
        <v>4357</v>
      </c>
      <c r="B17" s="281" t="s">
        <v>132</v>
      </c>
      <c r="C17" s="562">
        <v>65467.27</v>
      </c>
      <c r="D17" s="260">
        <v>37583</v>
      </c>
      <c r="E17" s="276">
        <v>51610</v>
      </c>
      <c r="F17" s="600">
        <f t="shared" si="0"/>
        <v>137.32272570044967</v>
      </c>
    </row>
    <row r="18" spans="1:7" s="52" customFormat="1" ht="15" customHeight="1" x14ac:dyDescent="0.2">
      <c r="A18" s="490">
        <v>4359</v>
      </c>
      <c r="B18" s="281" t="s">
        <v>131</v>
      </c>
      <c r="C18" s="562">
        <v>712.49</v>
      </c>
      <c r="D18" s="260">
        <v>870</v>
      </c>
      <c r="E18" s="276">
        <v>3876</v>
      </c>
      <c r="F18" s="600">
        <f t="shared" si="0"/>
        <v>445.51724137931029</v>
      </c>
    </row>
    <row r="19" spans="1:7" s="52" customFormat="1" ht="15" customHeight="1" x14ac:dyDescent="0.2">
      <c r="A19" s="490">
        <v>4374</v>
      </c>
      <c r="B19" s="281" t="s">
        <v>129</v>
      </c>
      <c r="C19" s="562">
        <v>1114.73</v>
      </c>
      <c r="D19" s="260">
        <v>360</v>
      </c>
      <c r="E19" s="276">
        <v>1863</v>
      </c>
      <c r="F19" s="600">
        <f t="shared" si="0"/>
        <v>517.5</v>
      </c>
      <c r="G19" s="262"/>
    </row>
    <row r="20" spans="1:7" s="52" customFormat="1" ht="15" customHeight="1" x14ac:dyDescent="0.2">
      <c r="A20" s="490">
        <v>4376</v>
      </c>
      <c r="B20" s="281" t="s">
        <v>128</v>
      </c>
      <c r="C20" s="562">
        <v>1957.87</v>
      </c>
      <c r="D20" s="260">
        <v>605</v>
      </c>
      <c r="E20" s="276">
        <v>1302</v>
      </c>
      <c r="F20" s="600">
        <f t="shared" si="0"/>
        <v>215.20661157024793</v>
      </c>
      <c r="G20" s="262"/>
    </row>
    <row r="21" spans="1:7" s="52" customFormat="1" ht="15" customHeight="1" x14ac:dyDescent="0.2">
      <c r="A21" s="490">
        <v>4377</v>
      </c>
      <c r="B21" s="281" t="s">
        <v>127</v>
      </c>
      <c r="C21" s="562">
        <v>1269.6099999999999</v>
      </c>
      <c r="D21" s="260">
        <v>650</v>
      </c>
      <c r="E21" s="276">
        <v>3315</v>
      </c>
      <c r="F21" s="600">
        <f t="shared" si="0"/>
        <v>509.99999999999994</v>
      </c>
      <c r="G21" s="262"/>
    </row>
    <row r="22" spans="1:7" s="52" customFormat="1" ht="15" customHeight="1" x14ac:dyDescent="0.2">
      <c r="A22" s="490">
        <v>4378</v>
      </c>
      <c r="B22" s="281" t="s">
        <v>126</v>
      </c>
      <c r="C22" s="562">
        <v>729.76</v>
      </c>
      <c r="D22" s="260">
        <v>115</v>
      </c>
      <c r="E22" s="276">
        <v>319</v>
      </c>
      <c r="F22" s="600">
        <f t="shared" si="0"/>
        <v>277.39130434782606</v>
      </c>
    </row>
    <row r="23" spans="1:7" s="52" customFormat="1" ht="15" customHeight="1" x14ac:dyDescent="0.2">
      <c r="A23" s="490">
        <v>4379</v>
      </c>
      <c r="B23" s="281" t="s">
        <v>125</v>
      </c>
      <c r="C23" s="562">
        <v>455.21</v>
      </c>
      <c r="D23" s="260">
        <v>8723</v>
      </c>
      <c r="E23" s="276">
        <v>1480</v>
      </c>
      <c r="F23" s="600">
        <f t="shared" si="0"/>
        <v>16.966639917459588</v>
      </c>
    </row>
    <row r="24" spans="1:7" s="52" customFormat="1" ht="15" customHeight="1" x14ac:dyDescent="0.2">
      <c r="A24" s="490">
        <v>4369</v>
      </c>
      <c r="B24" s="281" t="s">
        <v>130</v>
      </c>
      <c r="C24" s="562">
        <v>0</v>
      </c>
      <c r="D24" s="260">
        <v>200</v>
      </c>
      <c r="E24" s="276">
        <v>200</v>
      </c>
      <c r="F24" s="600">
        <v>100</v>
      </c>
    </row>
    <row r="25" spans="1:7" s="52" customFormat="1" ht="15" customHeight="1" x14ac:dyDescent="0.2">
      <c r="A25" s="490">
        <v>4399</v>
      </c>
      <c r="B25" s="281" t="s">
        <v>124</v>
      </c>
      <c r="C25" s="562">
        <v>501.98</v>
      </c>
      <c r="D25" s="260">
        <v>3330</v>
      </c>
      <c r="E25" s="276">
        <v>2964</v>
      </c>
      <c r="F25" s="600">
        <f>E25/D25*100</f>
        <v>89.009009009009006</v>
      </c>
    </row>
    <row r="26" spans="1:7" s="52" customFormat="1" ht="15" customHeight="1" x14ac:dyDescent="0.2">
      <c r="A26" s="490">
        <v>4399</v>
      </c>
      <c r="B26" s="281" t="s">
        <v>255</v>
      </c>
      <c r="C26" s="562">
        <v>0</v>
      </c>
      <c r="D26" s="260">
        <v>0</v>
      </c>
      <c r="E26" s="276">
        <v>25000</v>
      </c>
      <c r="F26" s="601" t="s">
        <v>215</v>
      </c>
    </row>
    <row r="27" spans="1:7" s="52" customFormat="1" ht="15" customHeight="1" x14ac:dyDescent="0.2">
      <c r="A27" s="422">
        <v>3541</v>
      </c>
      <c r="B27" s="590" t="s">
        <v>341</v>
      </c>
      <c r="C27" s="562">
        <v>0</v>
      </c>
      <c r="D27" s="260">
        <v>0</v>
      </c>
      <c r="E27" s="276">
        <v>2000</v>
      </c>
      <c r="F27" s="601" t="s">
        <v>215</v>
      </c>
    </row>
    <row r="28" spans="1:7" s="52" customFormat="1" ht="15" customHeight="1" x14ac:dyDescent="0.2">
      <c r="A28" s="417">
        <v>4344</v>
      </c>
      <c r="B28" s="418" t="s">
        <v>239</v>
      </c>
      <c r="C28" s="562">
        <v>474.02</v>
      </c>
      <c r="D28" s="260">
        <v>0</v>
      </c>
      <c r="E28" s="276">
        <v>0</v>
      </c>
      <c r="F28" s="601" t="s">
        <v>215</v>
      </c>
    </row>
    <row r="29" spans="1:7" s="52" customFormat="1" ht="39" customHeight="1" thickBot="1" x14ac:dyDescent="0.25">
      <c r="A29" s="589">
        <v>4399</v>
      </c>
      <c r="B29" s="630" t="s">
        <v>337</v>
      </c>
      <c r="C29" s="584">
        <v>93.94</v>
      </c>
      <c r="D29" s="479">
        <v>0</v>
      </c>
      <c r="E29" s="587">
        <v>0</v>
      </c>
      <c r="F29" s="602" t="s">
        <v>215</v>
      </c>
    </row>
    <row r="30" spans="1:7" s="56" customFormat="1" ht="20.100000000000001" customHeight="1" thickBot="1" x14ac:dyDescent="0.3">
      <c r="A30" s="54"/>
      <c r="B30" s="264" t="s">
        <v>54</v>
      </c>
      <c r="C30" s="563">
        <f>SUM(C8:C29)</f>
        <v>180119.41999999998</v>
      </c>
      <c r="D30" s="265">
        <f>SUM(D8:D29)</f>
        <v>167497</v>
      </c>
      <c r="E30" s="266">
        <f>SUM(E8:E29)</f>
        <v>239132</v>
      </c>
      <c r="F30" s="624">
        <f>E30/D30*100</f>
        <v>142.76793017188368</v>
      </c>
      <c r="G30" s="55"/>
    </row>
    <row r="31" spans="1:7" ht="15" customHeight="1" x14ac:dyDescent="0.25">
      <c r="A31" s="270"/>
      <c r="B31" s="270"/>
      <c r="C31" s="564"/>
      <c r="D31" s="271"/>
      <c r="E31" s="267"/>
      <c r="F31" s="279"/>
      <c r="G31" s="262"/>
    </row>
    <row r="426" spans="1:1" x14ac:dyDescent="0.2">
      <c r="A426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26"/>
  <sheetViews>
    <sheetView workbookViewId="0">
      <selection activeCell="E11" sqref="E11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16384" width="9.140625" style="45"/>
  </cols>
  <sheetData>
    <row r="2" spans="1:15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15" ht="20.100000000000001" customHeight="1" x14ac:dyDescent="0.25">
      <c r="A4" s="46" t="s">
        <v>218</v>
      </c>
      <c r="F4" s="244"/>
    </row>
    <row r="5" spans="1:15" ht="15" customHeight="1" thickBot="1" x14ac:dyDescent="0.3">
      <c r="A5" s="46"/>
      <c r="F5" s="244" t="s">
        <v>0</v>
      </c>
    </row>
    <row r="6" spans="1:15" s="47" customFormat="1" ht="35.25" customHeight="1" thickBot="1" x14ac:dyDescent="0.25">
      <c r="A6" s="245" t="s">
        <v>53</v>
      </c>
      <c r="B6" s="245" t="s">
        <v>105</v>
      </c>
      <c r="C6" s="247" t="s">
        <v>329</v>
      </c>
      <c r="D6" s="246" t="s">
        <v>101</v>
      </c>
      <c r="E6" s="248" t="s">
        <v>102</v>
      </c>
      <c r="F6" s="249" t="s">
        <v>103</v>
      </c>
    </row>
    <row r="7" spans="1:15" s="49" customFormat="1" ht="20.100000000000001" customHeight="1" thickBot="1" x14ac:dyDescent="0.3">
      <c r="A7" s="48"/>
      <c r="B7" s="250" t="s">
        <v>106</v>
      </c>
      <c r="C7" s="560"/>
      <c r="D7" s="251"/>
      <c r="E7" s="252"/>
      <c r="F7" s="253"/>
    </row>
    <row r="8" spans="1:15" s="52" customFormat="1" ht="15" customHeight="1" x14ac:dyDescent="0.2">
      <c r="A8" s="50">
        <v>6172</v>
      </c>
      <c r="B8" s="277" t="s">
        <v>108</v>
      </c>
      <c r="C8" s="351">
        <v>0</v>
      </c>
      <c r="D8" s="254">
        <v>100</v>
      </c>
      <c r="E8" s="278">
        <v>600</v>
      </c>
      <c r="F8" s="596">
        <f>E8/D8*100</f>
        <v>600</v>
      </c>
      <c r="G8" s="51"/>
      <c r="H8" s="51"/>
      <c r="I8" s="51"/>
      <c r="J8" s="51"/>
      <c r="K8" s="51"/>
      <c r="L8" s="51"/>
      <c r="M8" s="51"/>
      <c r="N8" s="51"/>
      <c r="O8" s="51"/>
    </row>
    <row r="9" spans="1:15" s="52" customFormat="1" ht="15" customHeight="1" x14ac:dyDescent="0.2">
      <c r="A9" s="53">
        <v>6310</v>
      </c>
      <c r="B9" s="275" t="s">
        <v>168</v>
      </c>
      <c r="C9" s="562">
        <v>341.14</v>
      </c>
      <c r="D9" s="260">
        <v>400</v>
      </c>
      <c r="E9" s="261">
        <v>400</v>
      </c>
      <c r="F9" s="597">
        <f>E9/D9*100</f>
        <v>100</v>
      </c>
    </row>
    <row r="10" spans="1:15" s="52" customFormat="1" ht="15" customHeight="1" thickBot="1" x14ac:dyDescent="0.25">
      <c r="A10" s="53">
        <v>6399</v>
      </c>
      <c r="B10" s="275" t="s">
        <v>167</v>
      </c>
      <c r="C10" s="562">
        <v>18756.05</v>
      </c>
      <c r="D10" s="260">
        <v>20000</v>
      </c>
      <c r="E10" s="276">
        <v>9000</v>
      </c>
      <c r="F10" s="597">
        <f>E10/D10*100</f>
        <v>45</v>
      </c>
    </row>
    <row r="11" spans="1:15" s="56" customFormat="1" ht="20.100000000000001" customHeight="1" thickBot="1" x14ac:dyDescent="0.3">
      <c r="A11" s="54"/>
      <c r="B11" s="264" t="s">
        <v>54</v>
      </c>
      <c r="C11" s="563">
        <f t="shared" ref="C11:E11" si="0">SUM(C8:C10)</f>
        <v>19097.189999999999</v>
      </c>
      <c r="D11" s="265">
        <f t="shared" si="0"/>
        <v>20500</v>
      </c>
      <c r="E11" s="266">
        <f t="shared" si="0"/>
        <v>10000</v>
      </c>
      <c r="F11" s="598">
        <f>E11/D11*100</f>
        <v>48.780487804878049</v>
      </c>
      <c r="G11" s="55"/>
    </row>
    <row r="12" spans="1:15" ht="15" customHeight="1" x14ac:dyDescent="0.25">
      <c r="A12" s="270"/>
      <c r="B12" s="270"/>
      <c r="C12" s="564"/>
      <c r="D12" s="271"/>
      <c r="E12" s="267"/>
      <c r="F12" s="272"/>
      <c r="G12" s="262"/>
    </row>
    <row r="426" spans="1:1" x14ac:dyDescent="0.2">
      <c r="A426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7"/>
  <sheetViews>
    <sheetView topLeftCell="A19" workbookViewId="0">
      <selection activeCell="C4" sqref="C4"/>
    </sheetView>
  </sheetViews>
  <sheetFormatPr defaultRowHeight="12.75" x14ac:dyDescent="0.2"/>
  <cols>
    <col min="1" max="2" width="9.7109375" style="45" customWidth="1"/>
    <col min="3" max="3" width="97.140625" style="45" customWidth="1"/>
    <col min="4" max="4" width="20.7109375" style="147" customWidth="1"/>
    <col min="5" max="256" width="9.140625" style="45"/>
    <col min="257" max="258" width="9.7109375" style="45" customWidth="1"/>
    <col min="259" max="259" width="97.140625" style="45" customWidth="1"/>
    <col min="260" max="260" width="16.7109375" style="45" customWidth="1"/>
    <col min="261" max="512" width="9.140625" style="45"/>
    <col min="513" max="514" width="9.7109375" style="45" customWidth="1"/>
    <col min="515" max="515" width="97.140625" style="45" customWidth="1"/>
    <col min="516" max="516" width="16.7109375" style="45" customWidth="1"/>
    <col min="517" max="768" width="9.140625" style="45"/>
    <col min="769" max="770" width="9.7109375" style="45" customWidth="1"/>
    <col min="771" max="771" width="97.140625" style="45" customWidth="1"/>
    <col min="772" max="772" width="16.7109375" style="45" customWidth="1"/>
    <col min="773" max="1024" width="9.140625" style="45"/>
    <col min="1025" max="1026" width="9.7109375" style="45" customWidth="1"/>
    <col min="1027" max="1027" width="97.140625" style="45" customWidth="1"/>
    <col min="1028" max="1028" width="16.7109375" style="45" customWidth="1"/>
    <col min="1029" max="1280" width="9.140625" style="45"/>
    <col min="1281" max="1282" width="9.7109375" style="45" customWidth="1"/>
    <col min="1283" max="1283" width="97.140625" style="45" customWidth="1"/>
    <col min="1284" max="1284" width="16.7109375" style="45" customWidth="1"/>
    <col min="1285" max="1536" width="9.140625" style="45"/>
    <col min="1537" max="1538" width="9.7109375" style="45" customWidth="1"/>
    <col min="1539" max="1539" width="97.140625" style="45" customWidth="1"/>
    <col min="1540" max="1540" width="16.7109375" style="45" customWidth="1"/>
    <col min="1541" max="1792" width="9.140625" style="45"/>
    <col min="1793" max="1794" width="9.7109375" style="45" customWidth="1"/>
    <col min="1795" max="1795" width="97.140625" style="45" customWidth="1"/>
    <col min="1796" max="1796" width="16.7109375" style="45" customWidth="1"/>
    <col min="1797" max="2048" width="9.140625" style="45"/>
    <col min="2049" max="2050" width="9.7109375" style="45" customWidth="1"/>
    <col min="2051" max="2051" width="97.140625" style="45" customWidth="1"/>
    <col min="2052" max="2052" width="16.7109375" style="45" customWidth="1"/>
    <col min="2053" max="2304" width="9.140625" style="45"/>
    <col min="2305" max="2306" width="9.7109375" style="45" customWidth="1"/>
    <col min="2307" max="2307" width="97.140625" style="45" customWidth="1"/>
    <col min="2308" max="2308" width="16.7109375" style="45" customWidth="1"/>
    <col min="2309" max="2560" width="9.140625" style="45"/>
    <col min="2561" max="2562" width="9.7109375" style="45" customWidth="1"/>
    <col min="2563" max="2563" width="97.140625" style="45" customWidth="1"/>
    <col min="2564" max="2564" width="16.7109375" style="45" customWidth="1"/>
    <col min="2565" max="2816" width="9.140625" style="45"/>
    <col min="2817" max="2818" width="9.7109375" style="45" customWidth="1"/>
    <col min="2819" max="2819" width="97.140625" style="45" customWidth="1"/>
    <col min="2820" max="2820" width="16.7109375" style="45" customWidth="1"/>
    <col min="2821" max="3072" width="9.140625" style="45"/>
    <col min="3073" max="3074" width="9.7109375" style="45" customWidth="1"/>
    <col min="3075" max="3075" width="97.140625" style="45" customWidth="1"/>
    <col min="3076" max="3076" width="16.7109375" style="45" customWidth="1"/>
    <col min="3077" max="3328" width="9.140625" style="45"/>
    <col min="3329" max="3330" width="9.7109375" style="45" customWidth="1"/>
    <col min="3331" max="3331" width="97.140625" style="45" customWidth="1"/>
    <col min="3332" max="3332" width="16.7109375" style="45" customWidth="1"/>
    <col min="3333" max="3584" width="9.140625" style="45"/>
    <col min="3585" max="3586" width="9.7109375" style="45" customWidth="1"/>
    <col min="3587" max="3587" width="97.140625" style="45" customWidth="1"/>
    <col min="3588" max="3588" width="16.7109375" style="45" customWidth="1"/>
    <col min="3589" max="3840" width="9.140625" style="45"/>
    <col min="3841" max="3842" width="9.7109375" style="45" customWidth="1"/>
    <col min="3843" max="3843" width="97.140625" style="45" customWidth="1"/>
    <col min="3844" max="3844" width="16.7109375" style="45" customWidth="1"/>
    <col min="3845" max="4096" width="9.140625" style="45"/>
    <col min="4097" max="4098" width="9.7109375" style="45" customWidth="1"/>
    <col min="4099" max="4099" width="97.140625" style="45" customWidth="1"/>
    <col min="4100" max="4100" width="16.7109375" style="45" customWidth="1"/>
    <col min="4101" max="4352" width="9.140625" style="45"/>
    <col min="4353" max="4354" width="9.7109375" style="45" customWidth="1"/>
    <col min="4355" max="4355" width="97.140625" style="45" customWidth="1"/>
    <col min="4356" max="4356" width="16.7109375" style="45" customWidth="1"/>
    <col min="4357" max="4608" width="9.140625" style="45"/>
    <col min="4609" max="4610" width="9.7109375" style="45" customWidth="1"/>
    <col min="4611" max="4611" width="97.140625" style="45" customWidth="1"/>
    <col min="4612" max="4612" width="16.7109375" style="45" customWidth="1"/>
    <col min="4613" max="4864" width="9.140625" style="45"/>
    <col min="4865" max="4866" width="9.7109375" style="45" customWidth="1"/>
    <col min="4867" max="4867" width="97.140625" style="45" customWidth="1"/>
    <col min="4868" max="4868" width="16.7109375" style="45" customWidth="1"/>
    <col min="4869" max="5120" width="9.140625" style="45"/>
    <col min="5121" max="5122" width="9.7109375" style="45" customWidth="1"/>
    <col min="5123" max="5123" width="97.140625" style="45" customWidth="1"/>
    <col min="5124" max="5124" width="16.7109375" style="45" customWidth="1"/>
    <col min="5125" max="5376" width="9.140625" style="45"/>
    <col min="5377" max="5378" width="9.7109375" style="45" customWidth="1"/>
    <col min="5379" max="5379" width="97.140625" style="45" customWidth="1"/>
    <col min="5380" max="5380" width="16.7109375" style="45" customWidth="1"/>
    <col min="5381" max="5632" width="9.140625" style="45"/>
    <col min="5633" max="5634" width="9.7109375" style="45" customWidth="1"/>
    <col min="5635" max="5635" width="97.140625" style="45" customWidth="1"/>
    <col min="5636" max="5636" width="16.7109375" style="45" customWidth="1"/>
    <col min="5637" max="5888" width="9.140625" style="45"/>
    <col min="5889" max="5890" width="9.7109375" style="45" customWidth="1"/>
    <col min="5891" max="5891" width="97.140625" style="45" customWidth="1"/>
    <col min="5892" max="5892" width="16.7109375" style="45" customWidth="1"/>
    <col min="5893" max="6144" width="9.140625" style="45"/>
    <col min="6145" max="6146" width="9.7109375" style="45" customWidth="1"/>
    <col min="6147" max="6147" width="97.140625" style="45" customWidth="1"/>
    <col min="6148" max="6148" width="16.7109375" style="45" customWidth="1"/>
    <col min="6149" max="6400" width="9.140625" style="45"/>
    <col min="6401" max="6402" width="9.7109375" style="45" customWidth="1"/>
    <col min="6403" max="6403" width="97.140625" style="45" customWidth="1"/>
    <col min="6404" max="6404" width="16.7109375" style="45" customWidth="1"/>
    <col min="6405" max="6656" width="9.140625" style="45"/>
    <col min="6657" max="6658" width="9.7109375" style="45" customWidth="1"/>
    <col min="6659" max="6659" width="97.140625" style="45" customWidth="1"/>
    <col min="6660" max="6660" width="16.7109375" style="45" customWidth="1"/>
    <col min="6661" max="6912" width="9.140625" style="45"/>
    <col min="6913" max="6914" width="9.7109375" style="45" customWidth="1"/>
    <col min="6915" max="6915" width="97.140625" style="45" customWidth="1"/>
    <col min="6916" max="6916" width="16.7109375" style="45" customWidth="1"/>
    <col min="6917" max="7168" width="9.140625" style="45"/>
    <col min="7169" max="7170" width="9.7109375" style="45" customWidth="1"/>
    <col min="7171" max="7171" width="97.140625" style="45" customWidth="1"/>
    <col min="7172" max="7172" width="16.7109375" style="45" customWidth="1"/>
    <col min="7173" max="7424" width="9.140625" style="45"/>
    <col min="7425" max="7426" width="9.7109375" style="45" customWidth="1"/>
    <col min="7427" max="7427" width="97.140625" style="45" customWidth="1"/>
    <col min="7428" max="7428" width="16.7109375" style="45" customWidth="1"/>
    <col min="7429" max="7680" width="9.140625" style="45"/>
    <col min="7681" max="7682" width="9.7109375" style="45" customWidth="1"/>
    <col min="7683" max="7683" width="97.140625" style="45" customWidth="1"/>
    <col min="7684" max="7684" width="16.7109375" style="45" customWidth="1"/>
    <col min="7685" max="7936" width="9.140625" style="45"/>
    <col min="7937" max="7938" width="9.7109375" style="45" customWidth="1"/>
    <col min="7939" max="7939" width="97.140625" style="45" customWidth="1"/>
    <col min="7940" max="7940" width="16.7109375" style="45" customWidth="1"/>
    <col min="7941" max="8192" width="9.140625" style="45"/>
    <col min="8193" max="8194" width="9.7109375" style="45" customWidth="1"/>
    <col min="8195" max="8195" width="97.140625" style="45" customWidth="1"/>
    <col min="8196" max="8196" width="16.7109375" style="45" customWidth="1"/>
    <col min="8197" max="8448" width="9.140625" style="45"/>
    <col min="8449" max="8450" width="9.7109375" style="45" customWidth="1"/>
    <col min="8451" max="8451" width="97.140625" style="45" customWidth="1"/>
    <col min="8452" max="8452" width="16.7109375" style="45" customWidth="1"/>
    <col min="8453" max="8704" width="9.140625" style="45"/>
    <col min="8705" max="8706" width="9.7109375" style="45" customWidth="1"/>
    <col min="8707" max="8707" width="97.140625" style="45" customWidth="1"/>
    <col min="8708" max="8708" width="16.7109375" style="45" customWidth="1"/>
    <col min="8709" max="8960" width="9.140625" style="45"/>
    <col min="8961" max="8962" width="9.7109375" style="45" customWidth="1"/>
    <col min="8963" max="8963" width="97.140625" style="45" customWidth="1"/>
    <col min="8964" max="8964" width="16.7109375" style="45" customWidth="1"/>
    <col min="8965" max="9216" width="9.140625" style="45"/>
    <col min="9217" max="9218" width="9.7109375" style="45" customWidth="1"/>
    <col min="9219" max="9219" width="97.140625" style="45" customWidth="1"/>
    <col min="9220" max="9220" width="16.7109375" style="45" customWidth="1"/>
    <col min="9221" max="9472" width="9.140625" style="45"/>
    <col min="9473" max="9474" width="9.7109375" style="45" customWidth="1"/>
    <col min="9475" max="9475" width="97.140625" style="45" customWidth="1"/>
    <col min="9476" max="9476" width="16.7109375" style="45" customWidth="1"/>
    <col min="9477" max="9728" width="9.140625" style="45"/>
    <col min="9729" max="9730" width="9.7109375" style="45" customWidth="1"/>
    <col min="9731" max="9731" width="97.140625" style="45" customWidth="1"/>
    <col min="9732" max="9732" width="16.7109375" style="45" customWidth="1"/>
    <col min="9733" max="9984" width="9.140625" style="45"/>
    <col min="9985" max="9986" width="9.7109375" style="45" customWidth="1"/>
    <col min="9987" max="9987" width="97.140625" style="45" customWidth="1"/>
    <col min="9988" max="9988" width="16.7109375" style="45" customWidth="1"/>
    <col min="9989" max="10240" width="9.140625" style="45"/>
    <col min="10241" max="10242" width="9.7109375" style="45" customWidth="1"/>
    <col min="10243" max="10243" width="97.140625" style="45" customWidth="1"/>
    <col min="10244" max="10244" width="16.7109375" style="45" customWidth="1"/>
    <col min="10245" max="10496" width="9.140625" style="45"/>
    <col min="10497" max="10498" width="9.7109375" style="45" customWidth="1"/>
    <col min="10499" max="10499" width="97.140625" style="45" customWidth="1"/>
    <col min="10500" max="10500" width="16.7109375" style="45" customWidth="1"/>
    <col min="10501" max="10752" width="9.140625" style="45"/>
    <col min="10753" max="10754" width="9.7109375" style="45" customWidth="1"/>
    <col min="10755" max="10755" width="97.140625" style="45" customWidth="1"/>
    <col min="10756" max="10756" width="16.7109375" style="45" customWidth="1"/>
    <col min="10757" max="11008" width="9.140625" style="45"/>
    <col min="11009" max="11010" width="9.7109375" style="45" customWidth="1"/>
    <col min="11011" max="11011" width="97.140625" style="45" customWidth="1"/>
    <col min="11012" max="11012" width="16.7109375" style="45" customWidth="1"/>
    <col min="11013" max="11264" width="9.140625" style="45"/>
    <col min="11265" max="11266" width="9.7109375" style="45" customWidth="1"/>
    <col min="11267" max="11267" width="97.140625" style="45" customWidth="1"/>
    <col min="11268" max="11268" width="16.7109375" style="45" customWidth="1"/>
    <col min="11269" max="11520" width="9.140625" style="45"/>
    <col min="11521" max="11522" width="9.7109375" style="45" customWidth="1"/>
    <col min="11523" max="11523" width="97.140625" style="45" customWidth="1"/>
    <col min="11524" max="11524" width="16.7109375" style="45" customWidth="1"/>
    <col min="11525" max="11776" width="9.140625" style="45"/>
    <col min="11777" max="11778" width="9.7109375" style="45" customWidth="1"/>
    <col min="11779" max="11779" width="97.140625" style="45" customWidth="1"/>
    <col min="11780" max="11780" width="16.7109375" style="45" customWidth="1"/>
    <col min="11781" max="12032" width="9.140625" style="45"/>
    <col min="12033" max="12034" width="9.7109375" style="45" customWidth="1"/>
    <col min="12035" max="12035" width="97.140625" style="45" customWidth="1"/>
    <col min="12036" max="12036" width="16.7109375" style="45" customWidth="1"/>
    <col min="12037" max="12288" width="9.140625" style="45"/>
    <col min="12289" max="12290" width="9.7109375" style="45" customWidth="1"/>
    <col min="12291" max="12291" width="97.140625" style="45" customWidth="1"/>
    <col min="12292" max="12292" width="16.7109375" style="45" customWidth="1"/>
    <col min="12293" max="12544" width="9.140625" style="45"/>
    <col min="12545" max="12546" width="9.7109375" style="45" customWidth="1"/>
    <col min="12547" max="12547" width="97.140625" style="45" customWidth="1"/>
    <col min="12548" max="12548" width="16.7109375" style="45" customWidth="1"/>
    <col min="12549" max="12800" width="9.140625" style="45"/>
    <col min="12801" max="12802" width="9.7109375" style="45" customWidth="1"/>
    <col min="12803" max="12803" width="97.140625" style="45" customWidth="1"/>
    <col min="12804" max="12804" width="16.7109375" style="45" customWidth="1"/>
    <col min="12805" max="13056" width="9.140625" style="45"/>
    <col min="13057" max="13058" width="9.7109375" style="45" customWidth="1"/>
    <col min="13059" max="13059" width="97.140625" style="45" customWidth="1"/>
    <col min="13060" max="13060" width="16.7109375" style="45" customWidth="1"/>
    <col min="13061" max="13312" width="9.140625" style="45"/>
    <col min="13313" max="13314" width="9.7109375" style="45" customWidth="1"/>
    <col min="13315" max="13315" width="97.140625" style="45" customWidth="1"/>
    <col min="13316" max="13316" width="16.7109375" style="45" customWidth="1"/>
    <col min="13317" max="13568" width="9.140625" style="45"/>
    <col min="13569" max="13570" width="9.7109375" style="45" customWidth="1"/>
    <col min="13571" max="13571" width="97.140625" style="45" customWidth="1"/>
    <col min="13572" max="13572" width="16.7109375" style="45" customWidth="1"/>
    <col min="13573" max="13824" width="9.140625" style="45"/>
    <col min="13825" max="13826" width="9.7109375" style="45" customWidth="1"/>
    <col min="13827" max="13827" width="97.140625" style="45" customWidth="1"/>
    <col min="13828" max="13828" width="16.7109375" style="45" customWidth="1"/>
    <col min="13829" max="14080" width="9.140625" style="45"/>
    <col min="14081" max="14082" width="9.7109375" style="45" customWidth="1"/>
    <col min="14083" max="14083" width="97.140625" style="45" customWidth="1"/>
    <col min="14084" max="14084" width="16.7109375" style="45" customWidth="1"/>
    <col min="14085" max="14336" width="9.140625" style="45"/>
    <col min="14337" max="14338" width="9.7109375" style="45" customWidth="1"/>
    <col min="14339" max="14339" width="97.140625" style="45" customWidth="1"/>
    <col min="14340" max="14340" width="16.7109375" style="45" customWidth="1"/>
    <col min="14341" max="14592" width="9.140625" style="45"/>
    <col min="14593" max="14594" width="9.7109375" style="45" customWidth="1"/>
    <col min="14595" max="14595" width="97.140625" style="45" customWidth="1"/>
    <col min="14596" max="14596" width="16.7109375" style="45" customWidth="1"/>
    <col min="14597" max="14848" width="9.140625" style="45"/>
    <col min="14849" max="14850" width="9.7109375" style="45" customWidth="1"/>
    <col min="14851" max="14851" width="97.140625" style="45" customWidth="1"/>
    <col min="14852" max="14852" width="16.7109375" style="45" customWidth="1"/>
    <col min="14853" max="15104" width="9.140625" style="45"/>
    <col min="15105" max="15106" width="9.7109375" style="45" customWidth="1"/>
    <col min="15107" max="15107" width="97.140625" style="45" customWidth="1"/>
    <col min="15108" max="15108" width="16.7109375" style="45" customWidth="1"/>
    <col min="15109" max="15360" width="9.140625" style="45"/>
    <col min="15361" max="15362" width="9.7109375" style="45" customWidth="1"/>
    <col min="15363" max="15363" width="97.140625" style="45" customWidth="1"/>
    <col min="15364" max="15364" width="16.7109375" style="45" customWidth="1"/>
    <col min="15365" max="15616" width="9.140625" style="45"/>
    <col min="15617" max="15618" width="9.7109375" style="45" customWidth="1"/>
    <col min="15619" max="15619" width="97.140625" style="45" customWidth="1"/>
    <col min="15620" max="15620" width="16.7109375" style="45" customWidth="1"/>
    <col min="15621" max="15872" width="9.140625" style="45"/>
    <col min="15873" max="15874" width="9.7109375" style="45" customWidth="1"/>
    <col min="15875" max="15875" width="97.140625" style="45" customWidth="1"/>
    <col min="15876" max="15876" width="16.7109375" style="45" customWidth="1"/>
    <col min="15877" max="16128" width="9.140625" style="45"/>
    <col min="16129" max="16130" width="9.7109375" style="45" customWidth="1"/>
    <col min="16131" max="16131" width="97.140625" style="45" customWidth="1"/>
    <col min="16132" max="16132" width="16.7109375" style="45" customWidth="1"/>
    <col min="16133" max="16384" width="9.140625" style="45"/>
  </cols>
  <sheetData>
    <row r="2" spans="1:13" ht="20.25" customHeight="1" x14ac:dyDescent="0.25">
      <c r="A2" s="637" t="s">
        <v>324</v>
      </c>
      <c r="B2" s="637"/>
      <c r="C2" s="641"/>
      <c r="D2" s="641"/>
    </row>
    <row r="4" spans="1:13" ht="20.100000000000001" customHeight="1" x14ac:dyDescent="0.25">
      <c r="A4" s="46" t="s">
        <v>323</v>
      </c>
      <c r="B4" s="46"/>
    </row>
    <row r="5" spans="1:13" ht="15" customHeight="1" thickBot="1" x14ac:dyDescent="0.3">
      <c r="A5" s="46"/>
      <c r="B5" s="46"/>
      <c r="D5" s="538" t="s">
        <v>0</v>
      </c>
    </row>
    <row r="6" spans="1:13" s="47" customFormat="1" ht="35.25" customHeight="1" thickBot="1" x14ac:dyDescent="0.25">
      <c r="A6" s="146" t="s">
        <v>53</v>
      </c>
      <c r="B6" s="537" t="s">
        <v>322</v>
      </c>
      <c r="C6" s="146" t="s">
        <v>321</v>
      </c>
      <c r="D6" s="536" t="s">
        <v>102</v>
      </c>
    </row>
    <row r="7" spans="1:13" s="49" customFormat="1" ht="20.100000000000001" customHeight="1" thickBot="1" x14ac:dyDescent="0.3">
      <c r="A7" s="48"/>
      <c r="B7" s="145" t="s">
        <v>320</v>
      </c>
      <c r="D7" s="535"/>
    </row>
    <row r="8" spans="1:13" s="52" customFormat="1" ht="15" customHeight="1" x14ac:dyDescent="0.2">
      <c r="A8" s="50">
        <v>6172</v>
      </c>
      <c r="B8" s="529" t="s">
        <v>22</v>
      </c>
      <c r="C8" s="546" t="s">
        <v>319</v>
      </c>
      <c r="D8" s="528">
        <v>3300</v>
      </c>
      <c r="E8" s="51"/>
      <c r="F8" s="51"/>
      <c r="G8" s="51"/>
      <c r="H8" s="51"/>
      <c r="I8" s="51"/>
      <c r="J8" s="51"/>
      <c r="K8" s="51"/>
      <c r="L8" s="51"/>
      <c r="M8" s="51"/>
    </row>
    <row r="9" spans="1:13" s="52" customFormat="1" ht="15" customHeight="1" x14ac:dyDescent="0.2">
      <c r="A9" s="443" t="s">
        <v>318</v>
      </c>
      <c r="B9" s="527" t="s">
        <v>22</v>
      </c>
      <c r="C9" s="547" t="s">
        <v>317</v>
      </c>
      <c r="D9" s="526">
        <v>1000</v>
      </c>
      <c r="E9" s="51"/>
      <c r="F9" s="51"/>
      <c r="G9" s="51"/>
      <c r="H9" s="51"/>
      <c r="I9" s="51"/>
      <c r="J9" s="51"/>
      <c r="K9" s="51"/>
      <c r="L9" s="51"/>
      <c r="M9" s="51"/>
    </row>
    <row r="10" spans="1:13" s="52" customFormat="1" ht="25.5" x14ac:dyDescent="0.2">
      <c r="A10" s="443">
        <v>5273</v>
      </c>
      <c r="B10" s="527" t="s">
        <v>22</v>
      </c>
      <c r="C10" s="547" t="s">
        <v>316</v>
      </c>
      <c r="D10" s="526">
        <v>2000</v>
      </c>
      <c r="E10" s="51"/>
      <c r="F10" s="51"/>
      <c r="G10" s="51"/>
      <c r="H10" s="51"/>
      <c r="I10" s="51"/>
      <c r="J10" s="51"/>
      <c r="K10" s="51"/>
      <c r="L10" s="51"/>
      <c r="M10" s="51"/>
    </row>
    <row r="11" spans="1:13" s="52" customFormat="1" ht="15" customHeight="1" x14ac:dyDescent="0.2">
      <c r="A11" s="53" t="s">
        <v>310</v>
      </c>
      <c r="B11" s="525" t="s">
        <v>309</v>
      </c>
      <c r="C11" s="548" t="s">
        <v>315</v>
      </c>
      <c r="D11" s="524">
        <v>5000</v>
      </c>
      <c r="E11" s="51"/>
    </row>
    <row r="12" spans="1:13" s="52" customFormat="1" ht="15" customHeight="1" x14ac:dyDescent="0.2">
      <c r="A12" s="53" t="s">
        <v>310</v>
      </c>
      <c r="B12" s="525" t="s">
        <v>309</v>
      </c>
      <c r="C12" s="548" t="s">
        <v>314</v>
      </c>
      <c r="D12" s="524">
        <v>7500</v>
      </c>
      <c r="E12" s="51"/>
    </row>
    <row r="13" spans="1:13" s="52" customFormat="1" ht="15" customHeight="1" x14ac:dyDescent="0.2">
      <c r="A13" s="53" t="s">
        <v>310</v>
      </c>
      <c r="B13" s="525" t="s">
        <v>309</v>
      </c>
      <c r="C13" s="548" t="s">
        <v>313</v>
      </c>
      <c r="D13" s="524">
        <v>1000</v>
      </c>
      <c r="E13" s="51"/>
    </row>
    <row r="14" spans="1:13" s="52" customFormat="1" ht="15" customHeight="1" x14ac:dyDescent="0.2">
      <c r="A14" s="53" t="s">
        <v>310</v>
      </c>
      <c r="B14" s="525" t="s">
        <v>309</v>
      </c>
      <c r="C14" s="548" t="s">
        <v>312</v>
      </c>
      <c r="D14" s="533">
        <v>1000</v>
      </c>
      <c r="E14" s="51"/>
    </row>
    <row r="15" spans="1:13" s="52" customFormat="1" ht="15" customHeight="1" x14ac:dyDescent="0.2">
      <c r="A15" s="53" t="s">
        <v>310</v>
      </c>
      <c r="B15" s="525" t="s">
        <v>309</v>
      </c>
      <c r="C15" s="548" t="s">
        <v>311</v>
      </c>
      <c r="D15" s="533">
        <v>500</v>
      </c>
      <c r="E15" s="51"/>
    </row>
    <row r="16" spans="1:13" s="52" customFormat="1" ht="15" customHeight="1" x14ac:dyDescent="0.2">
      <c r="A16" s="53" t="s">
        <v>307</v>
      </c>
      <c r="B16" s="525" t="s">
        <v>304</v>
      </c>
      <c r="C16" s="548" t="s">
        <v>308</v>
      </c>
      <c r="D16" s="533">
        <v>5000</v>
      </c>
      <c r="E16" s="51"/>
    </row>
    <row r="17" spans="1:5" s="52" customFormat="1" ht="15" customHeight="1" x14ac:dyDescent="0.2">
      <c r="A17" s="53" t="s">
        <v>307</v>
      </c>
      <c r="B17" s="525" t="s">
        <v>304</v>
      </c>
      <c r="C17" s="548" t="s">
        <v>306</v>
      </c>
      <c r="D17" s="533">
        <v>30000</v>
      </c>
      <c r="E17" s="51"/>
    </row>
    <row r="18" spans="1:5" s="52" customFormat="1" ht="15" customHeight="1" x14ac:dyDescent="0.2">
      <c r="A18" s="53">
        <v>2212</v>
      </c>
      <c r="B18" s="525" t="s">
        <v>304</v>
      </c>
      <c r="C18" s="548" t="s">
        <v>305</v>
      </c>
      <c r="D18" s="533">
        <v>104.79</v>
      </c>
      <c r="E18" s="51"/>
    </row>
    <row r="19" spans="1:5" s="52" customFormat="1" ht="15" customHeight="1" x14ac:dyDescent="0.2">
      <c r="A19" s="53">
        <v>2223</v>
      </c>
      <c r="B19" s="525" t="s">
        <v>304</v>
      </c>
      <c r="C19" s="548" t="s">
        <v>303</v>
      </c>
      <c r="D19" s="533">
        <v>26422.78</v>
      </c>
      <c r="E19" s="51"/>
    </row>
    <row r="20" spans="1:5" s="52" customFormat="1" ht="15" customHeight="1" x14ac:dyDescent="0.2">
      <c r="A20" s="53" t="s">
        <v>302</v>
      </c>
      <c r="B20" s="525" t="s">
        <v>25</v>
      </c>
      <c r="C20" s="548" t="s">
        <v>301</v>
      </c>
      <c r="D20" s="533">
        <v>1600.91</v>
      </c>
      <c r="E20" s="51"/>
    </row>
    <row r="21" spans="1:5" s="52" customFormat="1" ht="15" customHeight="1" x14ac:dyDescent="0.2">
      <c r="A21" s="553">
        <v>3121</v>
      </c>
      <c r="B21" s="554" t="s">
        <v>25</v>
      </c>
      <c r="C21" s="555" t="s">
        <v>300</v>
      </c>
      <c r="D21" s="524">
        <v>20000</v>
      </c>
      <c r="E21" s="51"/>
    </row>
    <row r="22" spans="1:5" s="52" customFormat="1" x14ac:dyDescent="0.2">
      <c r="A22" s="53">
        <v>3326</v>
      </c>
      <c r="B22" s="525" t="s">
        <v>27</v>
      </c>
      <c r="C22" s="548" t="s">
        <v>299</v>
      </c>
      <c r="D22" s="533">
        <v>5000</v>
      </c>
      <c r="E22" s="51"/>
    </row>
    <row r="23" spans="1:5" s="52" customFormat="1" ht="25.5" x14ac:dyDescent="0.2">
      <c r="A23" s="53" t="s">
        <v>298</v>
      </c>
      <c r="B23" s="525" t="s">
        <v>276</v>
      </c>
      <c r="C23" s="548" t="s">
        <v>297</v>
      </c>
      <c r="D23" s="533">
        <v>43950.06</v>
      </c>
      <c r="E23" s="51"/>
    </row>
    <row r="24" spans="1:5" s="52" customFormat="1" x14ac:dyDescent="0.2">
      <c r="A24" s="53">
        <v>3522</v>
      </c>
      <c r="B24" s="534" t="s">
        <v>276</v>
      </c>
      <c r="C24" s="548" t="s">
        <v>296</v>
      </c>
      <c r="D24" s="524">
        <v>11500</v>
      </c>
      <c r="E24" s="51"/>
    </row>
    <row r="25" spans="1:5" s="52" customFormat="1" x14ac:dyDescent="0.2">
      <c r="A25" s="53">
        <v>3529</v>
      </c>
      <c r="B25" s="534" t="s">
        <v>276</v>
      </c>
      <c r="C25" s="548" t="s">
        <v>295</v>
      </c>
      <c r="D25" s="533">
        <v>18100</v>
      </c>
      <c r="E25" s="51"/>
    </row>
    <row r="26" spans="1:5" s="52" customFormat="1" ht="15" customHeight="1" x14ac:dyDescent="0.2">
      <c r="A26" s="53" t="s">
        <v>294</v>
      </c>
      <c r="B26" s="534" t="s">
        <v>29</v>
      </c>
      <c r="C26" s="548" t="s">
        <v>293</v>
      </c>
      <c r="D26" s="533">
        <v>665.5</v>
      </c>
      <c r="E26" s="51"/>
    </row>
    <row r="27" spans="1:5" s="52" customFormat="1" ht="15" customHeight="1" x14ac:dyDescent="0.2">
      <c r="A27" s="53">
        <v>2219</v>
      </c>
      <c r="B27" s="534" t="s">
        <v>29</v>
      </c>
      <c r="C27" s="548" t="s">
        <v>292</v>
      </c>
      <c r="D27" s="533">
        <v>500</v>
      </c>
      <c r="E27" s="51"/>
    </row>
    <row r="28" spans="1:5" s="52" customFormat="1" ht="15" customHeight="1" x14ac:dyDescent="0.2">
      <c r="A28" s="53">
        <v>2219</v>
      </c>
      <c r="B28" s="534" t="s">
        <v>29</v>
      </c>
      <c r="C28" s="548" t="s">
        <v>291</v>
      </c>
      <c r="D28" s="533">
        <v>859.1</v>
      </c>
      <c r="E28" s="51"/>
    </row>
    <row r="29" spans="1:5" s="52" customFormat="1" ht="15" customHeight="1" x14ac:dyDescent="0.2">
      <c r="A29" s="53">
        <v>2219</v>
      </c>
      <c r="B29" s="534" t="s">
        <v>29</v>
      </c>
      <c r="C29" s="548" t="s">
        <v>290</v>
      </c>
      <c r="D29" s="533">
        <v>458.16</v>
      </c>
      <c r="E29" s="51"/>
    </row>
    <row r="30" spans="1:5" s="52" customFormat="1" ht="15" customHeight="1" x14ac:dyDescent="0.2">
      <c r="A30" s="53">
        <v>2219</v>
      </c>
      <c r="B30" s="534" t="s">
        <v>29</v>
      </c>
      <c r="C30" s="548" t="s">
        <v>289</v>
      </c>
      <c r="D30" s="533">
        <v>694.54</v>
      </c>
      <c r="E30" s="51"/>
    </row>
    <row r="31" spans="1:5" s="52" customFormat="1" ht="15" customHeight="1" x14ac:dyDescent="0.2">
      <c r="A31" s="53">
        <v>2219</v>
      </c>
      <c r="B31" s="534" t="s">
        <v>29</v>
      </c>
      <c r="C31" s="548" t="s">
        <v>288</v>
      </c>
      <c r="D31" s="533">
        <v>131.94</v>
      </c>
      <c r="E31" s="51"/>
    </row>
    <row r="32" spans="1:5" s="52" customFormat="1" ht="15" customHeight="1" x14ac:dyDescent="0.2">
      <c r="A32" s="53">
        <v>2219</v>
      </c>
      <c r="B32" s="534" t="s">
        <v>29</v>
      </c>
      <c r="C32" s="548" t="s">
        <v>287</v>
      </c>
      <c r="D32" s="533">
        <v>11000</v>
      </c>
      <c r="E32" s="51"/>
    </row>
    <row r="33" spans="1:13" s="52" customFormat="1" ht="15" customHeight="1" x14ac:dyDescent="0.2">
      <c r="A33" s="53">
        <v>3429</v>
      </c>
      <c r="B33" s="534" t="s">
        <v>29</v>
      </c>
      <c r="C33" s="548" t="s">
        <v>286</v>
      </c>
      <c r="D33" s="533">
        <v>10000</v>
      </c>
      <c r="E33" s="51"/>
    </row>
    <row r="34" spans="1:13" s="52" customFormat="1" ht="15" customHeight="1" x14ac:dyDescent="0.2">
      <c r="A34" s="53">
        <v>3429</v>
      </c>
      <c r="B34" s="534" t="s">
        <v>29</v>
      </c>
      <c r="C34" s="548" t="s">
        <v>285</v>
      </c>
      <c r="D34" s="533">
        <v>3100</v>
      </c>
      <c r="E34" s="51"/>
    </row>
    <row r="35" spans="1:13" s="52" customFormat="1" ht="15" customHeight="1" x14ac:dyDescent="0.2">
      <c r="A35" s="553">
        <v>2219</v>
      </c>
      <c r="B35" s="556" t="s">
        <v>29</v>
      </c>
      <c r="C35" s="555" t="s">
        <v>284</v>
      </c>
      <c r="D35" s="524">
        <v>6000</v>
      </c>
      <c r="E35" s="51"/>
    </row>
    <row r="36" spans="1:13" s="52" customFormat="1" ht="15" customHeight="1" x14ac:dyDescent="0.2">
      <c r="A36" s="553">
        <v>2219</v>
      </c>
      <c r="B36" s="556" t="s">
        <v>29</v>
      </c>
      <c r="C36" s="555" t="s">
        <v>283</v>
      </c>
      <c r="D36" s="524">
        <v>1800</v>
      </c>
      <c r="E36" s="51"/>
    </row>
    <row r="37" spans="1:13" s="52" customFormat="1" ht="15" customHeight="1" thickBot="1" x14ac:dyDescent="0.25">
      <c r="A37" s="118">
        <v>6409</v>
      </c>
      <c r="B37" s="532" t="s">
        <v>282</v>
      </c>
      <c r="C37" s="549" t="s">
        <v>281</v>
      </c>
      <c r="D37" s="531">
        <v>51812.22</v>
      </c>
      <c r="E37" s="51"/>
    </row>
    <row r="38" spans="1:13" s="56" customFormat="1" ht="20.100000000000001" customHeight="1" thickBot="1" x14ac:dyDescent="0.3">
      <c r="A38" s="521"/>
      <c r="B38" s="520" t="s">
        <v>54</v>
      </c>
      <c r="C38" s="520"/>
      <c r="D38" s="519">
        <f>SUM(D8:D37)</f>
        <v>270000</v>
      </c>
      <c r="E38" s="55"/>
    </row>
    <row r="40" spans="1:13" ht="16.5" thickBot="1" x14ac:dyDescent="0.3">
      <c r="B40" s="145" t="s">
        <v>280</v>
      </c>
      <c r="C40" s="550"/>
      <c r="D40" s="530"/>
    </row>
    <row r="41" spans="1:13" s="52" customFormat="1" ht="15" customHeight="1" x14ac:dyDescent="0.2">
      <c r="A41" s="50">
        <v>3522</v>
      </c>
      <c r="B41" s="529" t="s">
        <v>276</v>
      </c>
      <c r="C41" s="546" t="s">
        <v>279</v>
      </c>
      <c r="D41" s="528">
        <v>1800</v>
      </c>
      <c r="E41" s="51"/>
      <c r="F41" s="51"/>
      <c r="G41" s="51"/>
      <c r="H41" s="51"/>
      <c r="I41" s="51"/>
      <c r="J41" s="51"/>
      <c r="K41" s="51"/>
      <c r="L41" s="51"/>
      <c r="M41" s="51"/>
    </row>
    <row r="42" spans="1:13" s="52" customFormat="1" ht="15" customHeight="1" x14ac:dyDescent="0.2">
      <c r="A42" s="53">
        <v>3522</v>
      </c>
      <c r="B42" s="525" t="s">
        <v>276</v>
      </c>
      <c r="C42" s="548" t="s">
        <v>278</v>
      </c>
      <c r="D42" s="524">
        <v>3000</v>
      </c>
      <c r="E42" s="51"/>
    </row>
    <row r="43" spans="1:13" s="52" customFormat="1" ht="15" customHeight="1" x14ac:dyDescent="0.2">
      <c r="A43" s="53">
        <v>3522</v>
      </c>
      <c r="B43" s="525" t="s">
        <v>276</v>
      </c>
      <c r="C43" s="548" t="s">
        <v>277</v>
      </c>
      <c r="D43" s="524">
        <v>150</v>
      </c>
      <c r="E43" s="51"/>
    </row>
    <row r="44" spans="1:13" s="52" customFormat="1" ht="15" customHeight="1" thickBot="1" x14ac:dyDescent="0.25">
      <c r="A44" s="318">
        <v>3522</v>
      </c>
      <c r="B44" s="523" t="s">
        <v>276</v>
      </c>
      <c r="C44" s="551" t="s">
        <v>275</v>
      </c>
      <c r="D44" s="522">
        <v>6250</v>
      </c>
      <c r="E44" s="51"/>
    </row>
    <row r="45" spans="1:13" ht="16.5" thickBot="1" x14ac:dyDescent="0.3">
      <c r="A45" s="521"/>
      <c r="B45" s="520" t="s">
        <v>54</v>
      </c>
      <c r="C45" s="520"/>
      <c r="D45" s="519">
        <f>SUM(D41:D44)</f>
        <v>11200</v>
      </c>
    </row>
    <row r="46" spans="1:13" ht="13.5" thickBot="1" x14ac:dyDescent="0.25"/>
    <row r="47" spans="1:13" ht="16.5" thickBot="1" x14ac:dyDescent="0.3">
      <c r="A47" s="54" t="s">
        <v>274</v>
      </c>
      <c r="B47" s="539"/>
      <c r="C47" s="552"/>
      <c r="D47" s="519">
        <f>SUM(D38,D45)</f>
        <v>281200</v>
      </c>
    </row>
  </sheetData>
  <mergeCells count="1">
    <mergeCell ref="A2:D2"/>
  </mergeCells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2"/>
  <sheetViews>
    <sheetView zoomScaleNormal="100" workbookViewId="0">
      <selection activeCell="E20" sqref="E20"/>
    </sheetView>
  </sheetViews>
  <sheetFormatPr defaultRowHeight="12.75" x14ac:dyDescent="0.2"/>
  <cols>
    <col min="1" max="1" width="9.7109375" customWidth="1"/>
    <col min="2" max="2" width="66.7109375" customWidth="1"/>
    <col min="3" max="3" width="20.7109375" style="122" customWidth="1"/>
    <col min="4" max="4" width="20.7109375" style="3" customWidth="1"/>
    <col min="5" max="5" width="22.7109375" style="3" customWidth="1"/>
    <col min="6" max="6" width="10.7109375" style="35" customWidth="1"/>
    <col min="7" max="7" width="10.28515625" bestFit="1" customWidth="1"/>
  </cols>
  <sheetData>
    <row r="1" spans="1:6" s="4" customFormat="1" ht="16.5" customHeight="1" x14ac:dyDescent="0.35">
      <c r="A1" s="57"/>
      <c r="B1" s="58"/>
      <c r="C1" s="125"/>
    </row>
    <row r="2" spans="1:6" s="4" customFormat="1" ht="24" customHeight="1" x14ac:dyDescent="0.35">
      <c r="A2" s="57" t="s">
        <v>100</v>
      </c>
      <c r="B2" s="58"/>
      <c r="C2" s="125"/>
    </row>
    <row r="3" spans="1:6" s="62" customFormat="1" ht="15" customHeight="1" x14ac:dyDescent="0.2">
      <c r="A3" s="61"/>
      <c r="C3" s="413"/>
    </row>
    <row r="4" spans="1:6" s="62" customFormat="1" ht="20.25" customHeight="1" x14ac:dyDescent="0.25">
      <c r="A4" s="633" t="s">
        <v>325</v>
      </c>
      <c r="B4" s="634"/>
      <c r="C4" s="635"/>
      <c r="D4" s="635"/>
      <c r="E4" s="168"/>
    </row>
    <row r="5" spans="1:6" ht="18" x14ac:dyDescent="0.25">
      <c r="B5" s="36"/>
    </row>
    <row r="6" spans="1:6" ht="15" thickBot="1" x14ac:dyDescent="0.25">
      <c r="F6" s="38" t="s">
        <v>0</v>
      </c>
    </row>
    <row r="7" spans="1:6" ht="45.75" customHeight="1" thickBot="1" x14ac:dyDescent="0.3">
      <c r="A7" s="136" t="s">
        <v>20</v>
      </c>
      <c r="B7" s="150" t="s">
        <v>21</v>
      </c>
      <c r="C7" s="469" t="s">
        <v>329</v>
      </c>
      <c r="D7" s="39" t="s">
        <v>101</v>
      </c>
      <c r="E7" s="151" t="s">
        <v>102</v>
      </c>
      <c r="F7" s="205" t="s">
        <v>103</v>
      </c>
    </row>
    <row r="8" spans="1:6" ht="20.25" customHeight="1" x14ac:dyDescent="0.2">
      <c r="A8" s="135" t="s">
        <v>22</v>
      </c>
      <c r="B8" s="201" t="s">
        <v>23</v>
      </c>
      <c r="C8" s="476">
        <v>31347.66</v>
      </c>
      <c r="D8" s="202">
        <v>37000</v>
      </c>
      <c r="E8" s="158"/>
      <c r="F8" s="206">
        <f t="shared" ref="F8:F14" si="0">E8/D8*100</f>
        <v>0</v>
      </c>
    </row>
    <row r="9" spans="1:6" ht="20.25" customHeight="1" x14ac:dyDescent="0.2">
      <c r="A9" s="114" t="s">
        <v>22</v>
      </c>
      <c r="B9" s="148" t="s">
        <v>24</v>
      </c>
      <c r="C9" s="477">
        <v>20596.82</v>
      </c>
      <c r="D9" s="200">
        <v>20000</v>
      </c>
      <c r="E9" s="157"/>
      <c r="F9" s="98">
        <f t="shared" si="0"/>
        <v>0</v>
      </c>
    </row>
    <row r="10" spans="1:6" ht="20.25" customHeight="1" x14ac:dyDescent="0.2">
      <c r="A10" s="115" t="s">
        <v>25</v>
      </c>
      <c r="B10" s="113" t="s">
        <v>26</v>
      </c>
      <c r="C10" s="477">
        <v>21414.11</v>
      </c>
      <c r="D10" s="200">
        <v>20000</v>
      </c>
      <c r="E10" s="157"/>
      <c r="F10" s="98">
        <f t="shared" si="0"/>
        <v>0</v>
      </c>
    </row>
    <row r="11" spans="1:6" ht="20.25" customHeight="1" x14ac:dyDescent="0.2">
      <c r="A11" s="114" t="s">
        <v>27</v>
      </c>
      <c r="B11" s="148" t="s">
        <v>28</v>
      </c>
      <c r="C11" s="477">
        <v>12399.82</v>
      </c>
      <c r="D11" s="200">
        <v>18000</v>
      </c>
      <c r="E11" s="157"/>
      <c r="F11" s="98">
        <f t="shared" si="0"/>
        <v>0</v>
      </c>
    </row>
    <row r="12" spans="1:6" ht="20.25" customHeight="1" x14ac:dyDescent="0.2">
      <c r="A12" s="114" t="s">
        <v>29</v>
      </c>
      <c r="B12" s="148" t="s">
        <v>30</v>
      </c>
      <c r="C12" s="477">
        <v>108470.76</v>
      </c>
      <c r="D12" s="200">
        <v>500000</v>
      </c>
      <c r="E12" s="157"/>
      <c r="F12" s="98">
        <f t="shared" si="0"/>
        <v>0</v>
      </c>
    </row>
    <row r="13" spans="1:6" ht="20.25" customHeight="1" x14ac:dyDescent="0.2">
      <c r="A13" s="115" t="s">
        <v>29</v>
      </c>
      <c r="B13" s="113" t="s">
        <v>31</v>
      </c>
      <c r="C13" s="477">
        <v>1486.14</v>
      </c>
      <c r="D13" s="200">
        <v>5000</v>
      </c>
      <c r="E13" s="157"/>
      <c r="F13" s="98">
        <f t="shared" si="0"/>
        <v>0</v>
      </c>
    </row>
    <row r="14" spans="1:6" ht="20.25" customHeight="1" x14ac:dyDescent="0.2">
      <c r="A14" s="115" t="s">
        <v>29</v>
      </c>
      <c r="B14" s="113" t="s">
        <v>32</v>
      </c>
      <c r="C14" s="477">
        <v>1892.38</v>
      </c>
      <c r="D14" s="200">
        <v>1500</v>
      </c>
      <c r="E14" s="157"/>
      <c r="F14" s="98">
        <f t="shared" si="0"/>
        <v>0</v>
      </c>
    </row>
    <row r="15" spans="1:6" ht="20.25" customHeight="1" x14ac:dyDescent="0.2">
      <c r="A15" s="115" t="s">
        <v>29</v>
      </c>
      <c r="B15" s="113" t="s">
        <v>237</v>
      </c>
      <c r="C15" s="477">
        <v>106.67</v>
      </c>
      <c r="D15" s="200">
        <v>0</v>
      </c>
      <c r="E15" s="157"/>
      <c r="F15" s="414" t="s">
        <v>215</v>
      </c>
    </row>
    <row r="16" spans="1:6" ht="20.25" customHeight="1" x14ac:dyDescent="0.2">
      <c r="A16" s="114" t="s">
        <v>33</v>
      </c>
      <c r="B16" s="113" t="s">
        <v>34</v>
      </c>
      <c r="C16" s="477">
        <v>133544.43</v>
      </c>
      <c r="D16" s="200">
        <v>40000</v>
      </c>
      <c r="E16" s="157"/>
      <c r="F16" s="98">
        <f>E16/D16*100</f>
        <v>0</v>
      </c>
    </row>
    <row r="17" spans="1:6" ht="20.25" customHeight="1" x14ac:dyDescent="0.2">
      <c r="A17" s="115" t="s">
        <v>33</v>
      </c>
      <c r="B17" s="113" t="s">
        <v>52</v>
      </c>
      <c r="C17" s="477">
        <v>2031</v>
      </c>
      <c r="D17" s="200">
        <v>20000</v>
      </c>
      <c r="E17" s="157"/>
      <c r="F17" s="98">
        <f>E17/D17*100</f>
        <v>0</v>
      </c>
    </row>
    <row r="18" spans="1:6" ht="20.25" customHeight="1" thickBot="1" x14ac:dyDescent="0.25">
      <c r="A18" s="225" t="s">
        <v>35</v>
      </c>
      <c r="B18" s="149" t="s">
        <v>36</v>
      </c>
      <c r="C18" s="478">
        <v>57136.160000000003</v>
      </c>
      <c r="D18" s="203">
        <v>37000</v>
      </c>
      <c r="E18" s="159"/>
      <c r="F18" s="207">
        <f>E18/D18*100</f>
        <v>0</v>
      </c>
    </row>
    <row r="19" spans="1:6" s="13" customFormat="1" ht="30" customHeight="1" thickBot="1" x14ac:dyDescent="0.3">
      <c r="A19" s="134" t="s">
        <v>95</v>
      </c>
      <c r="B19" s="20"/>
      <c r="C19" s="470">
        <f>SUM(C8:C18)</f>
        <v>390425.95000000007</v>
      </c>
      <c r="D19" s="204">
        <f>SUM(D8:D18)</f>
        <v>698500</v>
      </c>
      <c r="E19" s="156">
        <v>300000</v>
      </c>
      <c r="F19" s="208">
        <f>E19/D19*100</f>
        <v>42.949176807444523</v>
      </c>
    </row>
    <row r="22" spans="1:6" ht="29.25" customHeight="1" x14ac:dyDescent="0.2">
      <c r="A22" s="636" t="s">
        <v>342</v>
      </c>
      <c r="B22" s="636"/>
      <c r="C22" s="636"/>
      <c r="D22" s="636"/>
      <c r="E22" s="636"/>
      <c r="F22" s="636"/>
    </row>
    <row r="432" spans="1:1" x14ac:dyDescent="0.2">
      <c r="A432" s="438"/>
    </row>
  </sheetData>
  <mergeCells count="2">
    <mergeCell ref="A4:D4"/>
    <mergeCell ref="A22:F22"/>
  </mergeCells>
  <phoneticPr fontId="19" type="noConversion"/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2"/>
  <sheetViews>
    <sheetView zoomScaleNormal="100" workbookViewId="0">
      <selection activeCell="D8" sqref="D8:D12"/>
    </sheetView>
  </sheetViews>
  <sheetFormatPr defaultRowHeight="12.75" x14ac:dyDescent="0.2"/>
  <cols>
    <col min="1" max="1" width="75.7109375" customWidth="1"/>
    <col min="2" max="2" width="20.7109375" style="122" customWidth="1"/>
    <col min="3" max="3" width="20.7109375" style="3" customWidth="1"/>
    <col min="4" max="4" width="22.7109375" style="3" customWidth="1"/>
    <col min="5" max="5" width="10.7109375" style="2" customWidth="1"/>
  </cols>
  <sheetData>
    <row r="1" spans="1:5" s="4" customFormat="1" ht="16.5" customHeight="1" x14ac:dyDescent="0.35">
      <c r="A1" s="57"/>
      <c r="B1" s="125"/>
      <c r="C1" s="59"/>
      <c r="D1" s="59"/>
      <c r="E1" s="60"/>
    </row>
    <row r="2" spans="1:5" s="4" customFormat="1" ht="24" customHeight="1" x14ac:dyDescent="0.35">
      <c r="A2" s="57" t="s">
        <v>100</v>
      </c>
      <c r="B2" s="125"/>
      <c r="C2" s="59"/>
      <c r="D2" s="59"/>
      <c r="E2" s="60"/>
    </row>
    <row r="3" spans="1:5" ht="15" customHeight="1" x14ac:dyDescent="0.2"/>
    <row r="4" spans="1:5" ht="20.25" customHeight="1" x14ac:dyDescent="0.25">
      <c r="A4" s="36" t="s">
        <v>75</v>
      </c>
    </row>
    <row r="5" spans="1:5" ht="15" customHeight="1" x14ac:dyDescent="0.25">
      <c r="A5" s="36"/>
    </row>
    <row r="6" spans="1:5" ht="15" customHeight="1" thickBot="1" x14ac:dyDescent="0.25">
      <c r="B6" s="412"/>
      <c r="C6" s="37"/>
      <c r="D6" s="37"/>
      <c r="E6" s="6" t="s">
        <v>0</v>
      </c>
    </row>
    <row r="7" spans="1:5" s="7" customFormat="1" ht="45.75" customHeight="1" thickBot="1" x14ac:dyDescent="0.3">
      <c r="A7" s="40" t="s">
        <v>37</v>
      </c>
      <c r="B7" s="469" t="s">
        <v>329</v>
      </c>
      <c r="C7" s="39" t="s">
        <v>101</v>
      </c>
      <c r="D7" s="151" t="s">
        <v>102</v>
      </c>
      <c r="E7" s="99" t="s">
        <v>103</v>
      </c>
    </row>
    <row r="8" spans="1:5" s="41" customFormat="1" ht="20.25" customHeight="1" x14ac:dyDescent="0.2">
      <c r="A8" s="227" t="s">
        <v>41</v>
      </c>
      <c r="B8" s="471">
        <v>29827.67</v>
      </c>
      <c r="C8" s="228">
        <v>24500</v>
      </c>
      <c r="D8" s="152">
        <v>28000</v>
      </c>
      <c r="E8" s="100">
        <f t="shared" ref="E8:E13" si="0">D8/C8*100</f>
        <v>114.28571428571428</v>
      </c>
    </row>
    <row r="9" spans="1:5" s="41" customFormat="1" ht="20.25" customHeight="1" x14ac:dyDescent="0.2">
      <c r="A9" s="97" t="s">
        <v>42</v>
      </c>
      <c r="B9" s="472">
        <v>16533.150000000001</v>
      </c>
      <c r="C9" s="226">
        <v>17000</v>
      </c>
      <c r="D9" s="153">
        <v>17000</v>
      </c>
      <c r="E9" s="101">
        <f t="shared" si="0"/>
        <v>100</v>
      </c>
    </row>
    <row r="10" spans="1:5" s="41" customFormat="1" ht="20.25" customHeight="1" x14ac:dyDescent="0.2">
      <c r="A10" s="97" t="s">
        <v>43</v>
      </c>
      <c r="B10" s="472">
        <v>3102.08</v>
      </c>
      <c r="C10" s="226">
        <v>2808</v>
      </c>
      <c r="D10" s="153">
        <v>2642</v>
      </c>
      <c r="E10" s="101">
        <f t="shared" si="0"/>
        <v>94.088319088319082</v>
      </c>
    </row>
    <row r="11" spans="1:5" s="41" customFormat="1" ht="20.25" customHeight="1" x14ac:dyDescent="0.2">
      <c r="A11" s="97" t="s">
        <v>44</v>
      </c>
      <c r="B11" s="472">
        <v>480</v>
      </c>
      <c r="C11" s="226">
        <v>515</v>
      </c>
      <c r="D11" s="153">
        <v>708</v>
      </c>
      <c r="E11" s="101">
        <f t="shared" si="0"/>
        <v>137.47572815533982</v>
      </c>
    </row>
    <row r="12" spans="1:5" s="41" customFormat="1" ht="20.25" customHeight="1" thickBot="1" x14ac:dyDescent="0.25">
      <c r="A12" s="96" t="s">
        <v>50</v>
      </c>
      <c r="B12" s="473">
        <v>1827.19</v>
      </c>
      <c r="C12" s="229">
        <v>1599</v>
      </c>
      <c r="D12" s="123">
        <v>1599</v>
      </c>
      <c r="E12" s="102">
        <f t="shared" si="0"/>
        <v>100</v>
      </c>
    </row>
    <row r="13" spans="1:5" s="13" customFormat="1" ht="30" customHeight="1" thickBot="1" x14ac:dyDescent="0.3">
      <c r="A13" s="20" t="s">
        <v>74</v>
      </c>
      <c r="B13" s="199">
        <f>SUM(B8:B12)</f>
        <v>51770.090000000004</v>
      </c>
      <c r="C13" s="198">
        <f>SUM(C8:C12)</f>
        <v>46422</v>
      </c>
      <c r="D13" s="124">
        <f t="shared" ref="D13" si="1">SUM(D8:D12)</f>
        <v>49949</v>
      </c>
      <c r="E13" s="103">
        <f t="shared" si="0"/>
        <v>107.59769075007539</v>
      </c>
    </row>
    <row r="14" spans="1:5" x14ac:dyDescent="0.2">
      <c r="A14" s="16"/>
      <c r="B14" s="405"/>
      <c r="C14" s="27"/>
      <c r="D14" s="27"/>
    </row>
    <row r="15" spans="1:5" ht="15.75" customHeight="1" x14ac:dyDescent="0.2">
      <c r="A15" s="90"/>
      <c r="B15" s="400"/>
      <c r="C15" s="86"/>
      <c r="D15" s="86"/>
    </row>
    <row r="16" spans="1:5" ht="15.75" x14ac:dyDescent="0.25">
      <c r="A16" s="95"/>
      <c r="B16" s="403"/>
      <c r="C16" s="85"/>
      <c r="D16" s="85"/>
    </row>
    <row r="17" spans="1:4" ht="15.75" x14ac:dyDescent="0.25">
      <c r="A17" s="18"/>
      <c r="B17" s="404"/>
      <c r="C17" s="84"/>
      <c r="D17" s="84"/>
    </row>
    <row r="18" spans="1:4" x14ac:dyDescent="0.2">
      <c r="A18" s="30"/>
      <c r="B18" s="406"/>
      <c r="C18" s="24"/>
      <c r="D18" s="24"/>
    </row>
    <row r="19" spans="1:4" x14ac:dyDescent="0.2">
      <c r="A19" s="30"/>
      <c r="B19" s="406"/>
      <c r="C19" s="24"/>
      <c r="D19" s="24"/>
    </row>
    <row r="20" spans="1:4" x14ac:dyDescent="0.2">
      <c r="A20" s="30"/>
      <c r="B20" s="406"/>
      <c r="C20" s="24"/>
      <c r="D20" s="24"/>
    </row>
    <row r="21" spans="1:4" ht="15" x14ac:dyDescent="0.25">
      <c r="A21" s="83"/>
      <c r="B21" s="409"/>
      <c r="C21" s="26"/>
      <c r="D21" s="26"/>
    </row>
    <row r="22" spans="1:4" ht="15" x14ac:dyDescent="0.25">
      <c r="A22" s="83"/>
      <c r="B22" s="409"/>
      <c r="C22" s="26"/>
      <c r="D22" s="26"/>
    </row>
    <row r="23" spans="1:4" x14ac:dyDescent="0.2">
      <c r="A23" s="30"/>
      <c r="B23" s="406"/>
      <c r="C23" s="24"/>
      <c r="D23" s="24"/>
    </row>
    <row r="24" spans="1:4" x14ac:dyDescent="0.2">
      <c r="A24" s="30"/>
      <c r="B24" s="405"/>
      <c r="C24" s="27"/>
      <c r="D24" s="27"/>
    </row>
    <row r="25" spans="1:4" x14ac:dyDescent="0.2">
      <c r="A25" s="81"/>
      <c r="B25" s="406"/>
      <c r="C25" s="24"/>
      <c r="D25" s="24"/>
    </row>
    <row r="26" spans="1:4" ht="15.75" x14ac:dyDescent="0.25">
      <c r="A26" s="18"/>
      <c r="B26" s="407"/>
      <c r="C26" s="29"/>
      <c r="D26" s="29"/>
    </row>
    <row r="27" spans="1:4" ht="15.75" x14ac:dyDescent="0.25">
      <c r="A27" s="18"/>
      <c r="B27" s="407"/>
      <c r="C27" s="29"/>
      <c r="D27" s="29"/>
    </row>
    <row r="28" spans="1:4" ht="15.75" x14ac:dyDescent="0.25">
      <c r="A28" s="18"/>
      <c r="B28" s="407"/>
      <c r="C28" s="29"/>
      <c r="D28" s="29"/>
    </row>
    <row r="29" spans="1:4" ht="15.75" x14ac:dyDescent="0.25">
      <c r="A29" s="18"/>
      <c r="B29" s="407"/>
      <c r="C29" s="29"/>
      <c r="D29" s="29"/>
    </row>
    <row r="30" spans="1:4" ht="15.75" x14ac:dyDescent="0.25">
      <c r="A30" s="18"/>
      <c r="B30" s="407"/>
      <c r="C30" s="29"/>
      <c r="D30" s="29"/>
    </row>
    <row r="31" spans="1:4" ht="15.75" x14ac:dyDescent="0.25">
      <c r="A31" s="18"/>
      <c r="B31" s="407"/>
      <c r="C31" s="29"/>
      <c r="D31" s="29"/>
    </row>
    <row r="32" spans="1:4" ht="15.75" x14ac:dyDescent="0.25">
      <c r="A32" s="18"/>
      <c r="B32" s="407"/>
      <c r="C32" s="29"/>
      <c r="D32" s="29"/>
    </row>
    <row r="33" spans="1:4" ht="15.75" x14ac:dyDescent="0.25">
      <c r="A33" s="18"/>
      <c r="B33" s="406"/>
      <c r="C33" s="24"/>
      <c r="D33" s="24"/>
    </row>
    <row r="34" spans="1:4" ht="15.75" x14ac:dyDescent="0.25">
      <c r="A34" s="30"/>
      <c r="B34" s="408"/>
      <c r="C34" s="17"/>
      <c r="D34" s="17"/>
    </row>
    <row r="35" spans="1:4" ht="18" x14ac:dyDescent="0.25">
      <c r="A35" s="87"/>
      <c r="B35" s="405"/>
      <c r="C35" s="27"/>
      <c r="D35" s="27"/>
    </row>
    <row r="36" spans="1:4" x14ac:dyDescent="0.2">
      <c r="A36" s="30"/>
      <c r="B36" s="405"/>
      <c r="C36" s="27"/>
      <c r="D36" s="27"/>
    </row>
    <row r="37" spans="1:4" ht="18" x14ac:dyDescent="0.25">
      <c r="A37" s="87"/>
      <c r="B37" s="405"/>
      <c r="C37" s="27"/>
      <c r="D37" s="27"/>
    </row>
    <row r="38" spans="1:4" x14ac:dyDescent="0.2">
      <c r="A38" s="30"/>
      <c r="B38" s="400"/>
      <c r="C38" s="86"/>
      <c r="D38" s="86"/>
    </row>
    <row r="39" spans="1:4" ht="15.75" x14ac:dyDescent="0.25">
      <c r="A39" s="18"/>
      <c r="B39" s="403"/>
      <c r="C39" s="85"/>
      <c r="D39" s="85"/>
    </row>
    <row r="40" spans="1:4" ht="15.75" x14ac:dyDescent="0.25">
      <c r="A40" s="18"/>
      <c r="B40" s="404"/>
      <c r="C40" s="84"/>
      <c r="D40" s="84"/>
    </row>
    <row r="41" spans="1:4" x14ac:dyDescent="0.2">
      <c r="A41" s="30"/>
      <c r="B41" s="406"/>
      <c r="C41" s="24"/>
      <c r="D41" s="24"/>
    </row>
    <row r="42" spans="1:4" x14ac:dyDescent="0.2">
      <c r="A42" s="30"/>
      <c r="B42" s="406"/>
      <c r="C42" s="24"/>
      <c r="D42" s="24"/>
    </row>
    <row r="43" spans="1:4" x14ac:dyDescent="0.2">
      <c r="A43" s="30"/>
      <c r="B43" s="406"/>
      <c r="C43" s="24"/>
      <c r="D43" s="24"/>
    </row>
    <row r="44" spans="1:4" ht="15" x14ac:dyDescent="0.25">
      <c r="A44" s="83"/>
      <c r="B44" s="409"/>
      <c r="C44" s="26"/>
      <c r="D44" s="26"/>
    </row>
    <row r="45" spans="1:4" ht="15" x14ac:dyDescent="0.25">
      <c r="A45" s="83"/>
      <c r="B45" s="409"/>
      <c r="C45" s="26"/>
      <c r="D45" s="26"/>
    </row>
    <row r="46" spans="1:4" x14ac:dyDescent="0.2">
      <c r="A46" s="30"/>
      <c r="B46" s="406"/>
      <c r="C46" s="24"/>
      <c r="D46" s="24"/>
    </row>
    <row r="47" spans="1:4" x14ac:dyDescent="0.2">
      <c r="A47" s="30"/>
      <c r="B47" s="405"/>
      <c r="C47" s="27"/>
      <c r="D47" s="27"/>
    </row>
    <row r="48" spans="1:4" x14ac:dyDescent="0.2">
      <c r="A48" s="81"/>
      <c r="B48" s="406"/>
      <c r="C48" s="24"/>
      <c r="D48" s="24"/>
    </row>
    <row r="49" spans="1:4" ht="15.75" x14ac:dyDescent="0.25">
      <c r="A49" s="18"/>
      <c r="B49" s="407"/>
      <c r="C49" s="29"/>
      <c r="D49" s="29"/>
    </row>
    <row r="50" spans="1:4" ht="15.75" x14ac:dyDescent="0.25">
      <c r="A50" s="18"/>
      <c r="B50" s="407"/>
      <c r="C50" s="29"/>
      <c r="D50" s="29"/>
    </row>
    <row r="51" spans="1:4" ht="15.75" x14ac:dyDescent="0.25">
      <c r="A51" s="18"/>
      <c r="B51" s="406"/>
      <c r="C51" s="24"/>
      <c r="D51" s="24"/>
    </row>
    <row r="52" spans="1:4" x14ac:dyDescent="0.2">
      <c r="A52" s="30"/>
      <c r="B52" s="405"/>
      <c r="C52" s="27"/>
      <c r="D52" s="27"/>
    </row>
    <row r="53" spans="1:4" x14ac:dyDescent="0.2">
      <c r="A53" s="30"/>
      <c r="B53" s="405"/>
      <c r="C53" s="27"/>
      <c r="D53" s="27"/>
    </row>
    <row r="54" spans="1:4" x14ac:dyDescent="0.2">
      <c r="A54" s="30"/>
      <c r="B54" s="405"/>
      <c r="C54" s="27"/>
      <c r="D54" s="27"/>
    </row>
    <row r="55" spans="1:4" x14ac:dyDescent="0.2">
      <c r="A55" s="30"/>
      <c r="B55" s="405"/>
      <c r="C55" s="27"/>
      <c r="D55" s="27"/>
    </row>
    <row r="56" spans="1:4" x14ac:dyDescent="0.2">
      <c r="A56" s="30"/>
      <c r="B56" s="405"/>
      <c r="C56" s="27"/>
      <c r="D56" s="27"/>
    </row>
    <row r="57" spans="1:4" x14ac:dyDescent="0.2">
      <c r="A57" s="30"/>
      <c r="B57" s="405"/>
      <c r="C57" s="27"/>
      <c r="D57" s="27"/>
    </row>
    <row r="58" spans="1:4" x14ac:dyDescent="0.2">
      <c r="A58" s="30"/>
      <c r="B58" s="405"/>
      <c r="C58" s="27"/>
      <c r="D58" s="27"/>
    </row>
    <row r="59" spans="1:4" x14ac:dyDescent="0.2">
      <c r="A59" s="30"/>
      <c r="B59" s="405"/>
      <c r="C59" s="27"/>
      <c r="D59" s="27"/>
    </row>
    <row r="60" spans="1:4" ht="15" x14ac:dyDescent="0.25">
      <c r="A60" s="83"/>
      <c r="B60" s="410"/>
      <c r="C60" s="32"/>
      <c r="D60" s="32"/>
    </row>
    <row r="61" spans="1:4" x14ac:dyDescent="0.2">
      <c r="A61" s="30"/>
      <c r="B61" s="405"/>
      <c r="C61" s="27"/>
      <c r="D61" s="27"/>
    </row>
    <row r="62" spans="1:4" x14ac:dyDescent="0.2">
      <c r="A62" s="30"/>
      <c r="B62" s="405"/>
      <c r="C62" s="27"/>
      <c r="D62" s="27"/>
    </row>
    <row r="63" spans="1:4" x14ac:dyDescent="0.2">
      <c r="A63" s="30"/>
      <c r="B63" s="405"/>
      <c r="C63" s="27"/>
      <c r="D63" s="27"/>
    </row>
    <row r="64" spans="1:4" x14ac:dyDescent="0.2">
      <c r="A64" s="30"/>
      <c r="B64" s="405"/>
      <c r="C64" s="27"/>
      <c r="D64" s="27"/>
    </row>
    <row r="65" spans="1:4" ht="15.75" x14ac:dyDescent="0.25">
      <c r="A65" s="18"/>
      <c r="B65" s="408"/>
      <c r="C65" s="17"/>
      <c r="D65" s="17"/>
    </row>
    <row r="66" spans="1:4" ht="15.75" x14ac:dyDescent="0.25">
      <c r="A66" s="18"/>
      <c r="B66" s="408"/>
      <c r="C66" s="17"/>
      <c r="D66" s="17"/>
    </row>
    <row r="67" spans="1:4" ht="15.75" x14ac:dyDescent="0.25">
      <c r="A67" s="18"/>
      <c r="B67" s="408"/>
      <c r="C67" s="17"/>
      <c r="D67" s="17"/>
    </row>
    <row r="68" spans="1:4" x14ac:dyDescent="0.2">
      <c r="A68" s="30"/>
      <c r="B68" s="405"/>
      <c r="C68" s="27"/>
      <c r="D68" s="27"/>
    </row>
    <row r="69" spans="1:4" x14ac:dyDescent="0.2">
      <c r="A69" s="81"/>
      <c r="B69" s="401"/>
      <c r="C69" s="82"/>
      <c r="D69" s="82"/>
    </row>
    <row r="70" spans="1:4" x14ac:dyDescent="0.2">
      <c r="A70" s="81"/>
      <c r="B70" s="411"/>
      <c r="C70" s="79"/>
      <c r="D70" s="79"/>
    </row>
    <row r="71" spans="1:4" ht="15.75" x14ac:dyDescent="0.25">
      <c r="A71" s="18"/>
      <c r="B71" s="408"/>
      <c r="C71" s="17"/>
      <c r="D71" s="17"/>
    </row>
    <row r="72" spans="1:4" x14ac:dyDescent="0.2">
      <c r="A72" s="80"/>
      <c r="B72" s="411"/>
      <c r="C72" s="79"/>
      <c r="D72" s="79"/>
    </row>
    <row r="73" spans="1:4" ht="15.75" x14ac:dyDescent="0.25">
      <c r="A73" s="18"/>
      <c r="B73" s="408"/>
      <c r="C73" s="17"/>
      <c r="D73" s="17"/>
    </row>
    <row r="74" spans="1:4" ht="15.75" x14ac:dyDescent="0.25">
      <c r="A74" s="18"/>
      <c r="B74" s="408"/>
      <c r="C74" s="17"/>
      <c r="D74" s="17"/>
    </row>
    <row r="75" spans="1:4" ht="15.75" x14ac:dyDescent="0.25">
      <c r="A75" s="18"/>
      <c r="B75" s="408"/>
      <c r="C75" s="17"/>
      <c r="D75" s="17"/>
    </row>
    <row r="76" spans="1:4" ht="15.75" x14ac:dyDescent="0.25">
      <c r="A76" s="18"/>
      <c r="B76" s="408"/>
      <c r="C76" s="17"/>
      <c r="D76" s="17"/>
    </row>
    <row r="432" spans="1:6" x14ac:dyDescent="0.2">
      <c r="A432" s="438"/>
      <c r="F432" s="438"/>
    </row>
  </sheetData>
  <phoneticPr fontId="1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2"/>
  <sheetViews>
    <sheetView zoomScaleNormal="100" workbookViewId="0">
      <selection activeCell="D22" sqref="D22"/>
    </sheetView>
  </sheetViews>
  <sheetFormatPr defaultRowHeight="12.75" x14ac:dyDescent="0.2"/>
  <cols>
    <col min="1" max="1" width="75.7109375" customWidth="1"/>
    <col min="2" max="2" width="20.7109375" style="122" customWidth="1"/>
    <col min="3" max="3" width="20.7109375" style="3" customWidth="1"/>
    <col min="4" max="4" width="22.7109375" style="3" customWidth="1"/>
    <col min="5" max="5" width="10.7109375" style="2" customWidth="1"/>
  </cols>
  <sheetData>
    <row r="1" spans="1:5" s="4" customFormat="1" ht="16.5" customHeight="1" x14ac:dyDescent="0.35">
      <c r="A1" s="57"/>
      <c r="B1" s="125"/>
      <c r="C1" s="59"/>
      <c r="D1" s="59"/>
      <c r="E1" s="60"/>
    </row>
    <row r="2" spans="1:5" s="4" customFormat="1" ht="24" customHeight="1" x14ac:dyDescent="0.35">
      <c r="A2" s="57" t="s">
        <v>100</v>
      </c>
      <c r="B2" s="125"/>
      <c r="C2" s="59"/>
      <c r="D2" s="59"/>
      <c r="E2" s="60"/>
    </row>
    <row r="3" spans="1:5" ht="15" customHeight="1" x14ac:dyDescent="0.2"/>
    <row r="4" spans="1:5" ht="20.25" customHeight="1" x14ac:dyDescent="0.2">
      <c r="A4" s="94" t="s">
        <v>73</v>
      </c>
    </row>
    <row r="5" spans="1:5" ht="15" customHeight="1" x14ac:dyDescent="0.2"/>
    <row r="6" spans="1:5" ht="20.25" customHeight="1" x14ac:dyDescent="0.25">
      <c r="A6" s="36" t="s">
        <v>72</v>
      </c>
    </row>
    <row r="7" spans="1:5" ht="15" customHeight="1" x14ac:dyDescent="0.25">
      <c r="A7" s="36"/>
    </row>
    <row r="8" spans="1:5" ht="15" customHeight="1" thickBot="1" x14ac:dyDescent="0.25">
      <c r="B8" s="400"/>
      <c r="C8" s="86"/>
      <c r="D8" s="86"/>
      <c r="E8" s="6" t="s">
        <v>0</v>
      </c>
    </row>
    <row r="9" spans="1:5" s="7" customFormat="1" ht="45.75" customHeight="1" thickBot="1" x14ac:dyDescent="0.3">
      <c r="A9" s="40" t="s">
        <v>66</v>
      </c>
      <c r="B9" s="469" t="s">
        <v>329</v>
      </c>
      <c r="C9" s="39" t="s">
        <v>101</v>
      </c>
      <c r="D9" s="151" t="s">
        <v>102</v>
      </c>
      <c r="E9" s="99" t="s">
        <v>103</v>
      </c>
    </row>
    <row r="10" spans="1:5" s="41" customFormat="1" ht="20.25" customHeight="1" x14ac:dyDescent="0.2">
      <c r="A10" s="93" t="s">
        <v>71</v>
      </c>
      <c r="B10" s="471">
        <v>71067.91</v>
      </c>
      <c r="C10" s="228">
        <v>72539</v>
      </c>
      <c r="D10" s="152">
        <v>72518</v>
      </c>
      <c r="E10" s="100">
        <f>D10/C10*100</f>
        <v>99.971050055832038</v>
      </c>
    </row>
    <row r="11" spans="1:5" s="41" customFormat="1" ht="20.25" customHeight="1" x14ac:dyDescent="0.2">
      <c r="A11" s="92" t="s">
        <v>70</v>
      </c>
      <c r="B11" s="472">
        <v>16892.68</v>
      </c>
      <c r="C11" s="226">
        <v>17351</v>
      </c>
      <c r="D11" s="153">
        <v>17348</v>
      </c>
      <c r="E11" s="101">
        <f>D11/C11*100</f>
        <v>99.982709930263383</v>
      </c>
    </row>
    <row r="12" spans="1:5" s="41" customFormat="1" ht="20.25" customHeight="1" thickBot="1" x14ac:dyDescent="0.25">
      <c r="A12" s="91" t="s">
        <v>69</v>
      </c>
      <c r="B12" s="473">
        <v>94800.56</v>
      </c>
      <c r="C12" s="229">
        <v>102074</v>
      </c>
      <c r="D12" s="123">
        <v>102334</v>
      </c>
      <c r="E12" s="102">
        <f>D12/C12*100</f>
        <v>100.25471716597762</v>
      </c>
    </row>
    <row r="13" spans="1:5" s="13" customFormat="1" ht="30" customHeight="1" thickBot="1" x14ac:dyDescent="0.3">
      <c r="A13" s="20" t="s">
        <v>68</v>
      </c>
      <c r="B13" s="199">
        <f>SUM(B10:B12)</f>
        <v>182761.15</v>
      </c>
      <c r="C13" s="198">
        <f>SUM(C10:C12)</f>
        <v>191964</v>
      </c>
      <c r="D13" s="124">
        <f t="shared" ref="D13" si="0">SUM(D10:D12)</f>
        <v>192200</v>
      </c>
      <c r="E13" s="103">
        <f>D13/C13*100</f>
        <v>100.12293971786377</v>
      </c>
    </row>
    <row r="14" spans="1:5" ht="15" customHeight="1" x14ac:dyDescent="0.2">
      <c r="A14" s="16"/>
      <c r="B14" s="401"/>
      <c r="C14" s="82"/>
      <c r="D14" s="82"/>
    </row>
    <row r="15" spans="1:5" ht="15" customHeight="1" x14ac:dyDescent="0.2">
      <c r="A15" s="90"/>
      <c r="B15" s="402"/>
      <c r="C15" s="89"/>
      <c r="D15" s="89"/>
    </row>
    <row r="16" spans="1:5" ht="20.25" customHeight="1" x14ac:dyDescent="0.25">
      <c r="A16" s="36" t="s">
        <v>67</v>
      </c>
      <c r="B16" s="403"/>
      <c r="C16" s="85"/>
      <c r="D16" s="85"/>
    </row>
    <row r="17" spans="1:5" ht="15" customHeight="1" x14ac:dyDescent="0.25">
      <c r="A17" s="36"/>
      <c r="B17" s="404"/>
      <c r="C17" s="84"/>
      <c r="D17" s="84"/>
    </row>
    <row r="18" spans="1:5" ht="15" thickBot="1" x14ac:dyDescent="0.25">
      <c r="B18" s="402"/>
      <c r="C18" s="89"/>
      <c r="D18" s="89"/>
      <c r="E18" s="6" t="s">
        <v>0</v>
      </c>
    </row>
    <row r="19" spans="1:5" ht="45.75" customHeight="1" thickBot="1" x14ac:dyDescent="0.3">
      <c r="A19" s="40" t="s">
        <v>66</v>
      </c>
      <c r="B19" s="469" t="s">
        <v>329</v>
      </c>
      <c r="C19" s="39" t="s">
        <v>101</v>
      </c>
      <c r="D19" s="151" t="s">
        <v>102</v>
      </c>
      <c r="E19" s="99" t="s">
        <v>103</v>
      </c>
    </row>
    <row r="20" spans="1:5" ht="20.25" customHeight="1" x14ac:dyDescent="0.2">
      <c r="A20" s="93" t="s">
        <v>17</v>
      </c>
      <c r="B20" s="471">
        <v>239486.82</v>
      </c>
      <c r="C20" s="228">
        <v>239487</v>
      </c>
      <c r="D20" s="152">
        <v>239487</v>
      </c>
      <c r="E20" s="167">
        <f>D20/C20*100</f>
        <v>100</v>
      </c>
    </row>
    <row r="21" spans="1:5" ht="20.25" customHeight="1" thickBot="1" x14ac:dyDescent="0.25">
      <c r="A21" s="88" t="s">
        <v>65</v>
      </c>
      <c r="B21" s="474">
        <v>9623.51</v>
      </c>
      <c r="C21" s="231">
        <v>63000</v>
      </c>
      <c r="D21" s="154">
        <v>20200</v>
      </c>
      <c r="E21" s="104">
        <f>D21/C21*100</f>
        <v>32.063492063492063</v>
      </c>
    </row>
    <row r="22" spans="1:5" s="13" customFormat="1" ht="30" customHeight="1" thickBot="1" x14ac:dyDescent="0.3">
      <c r="A22" s="78" t="s">
        <v>94</v>
      </c>
      <c r="B22" s="475">
        <f>SUM(B20:B21)</f>
        <v>249110.33000000002</v>
      </c>
      <c r="C22" s="232">
        <f>SUM(C20:C21)</f>
        <v>302487</v>
      </c>
      <c r="D22" s="155">
        <f t="shared" ref="D22" si="1">SUM(D20:D21)</f>
        <v>259687</v>
      </c>
      <c r="E22" s="103">
        <f>D22/C22*100</f>
        <v>85.850631597390958</v>
      </c>
    </row>
    <row r="23" spans="1:5" x14ac:dyDescent="0.2">
      <c r="A23" s="30"/>
      <c r="B23" s="405"/>
      <c r="C23" s="27"/>
      <c r="D23" s="27"/>
    </row>
    <row r="24" spans="1:5" x14ac:dyDescent="0.2">
      <c r="A24" s="81"/>
      <c r="B24" s="406"/>
      <c r="C24" s="24"/>
      <c r="D24" s="24"/>
    </row>
    <row r="25" spans="1:5" ht="15.75" x14ac:dyDescent="0.25">
      <c r="A25" s="18"/>
      <c r="B25" s="407"/>
      <c r="C25" s="29"/>
      <c r="D25" s="29"/>
    </row>
    <row r="26" spans="1:5" ht="15.75" x14ac:dyDescent="0.25">
      <c r="A26" s="18"/>
      <c r="B26" s="407"/>
      <c r="C26" s="29"/>
      <c r="D26" s="29"/>
    </row>
    <row r="27" spans="1:5" ht="15.75" x14ac:dyDescent="0.25">
      <c r="A27" s="18"/>
      <c r="B27" s="407"/>
      <c r="C27" s="29"/>
      <c r="D27" s="29"/>
    </row>
    <row r="28" spans="1:5" ht="15.75" x14ac:dyDescent="0.25">
      <c r="A28" s="18"/>
      <c r="B28" s="407"/>
      <c r="C28" s="29"/>
      <c r="D28" s="29"/>
    </row>
    <row r="29" spans="1:5" ht="15.75" x14ac:dyDescent="0.25">
      <c r="A29" s="18"/>
      <c r="B29" s="407"/>
      <c r="C29" s="29"/>
      <c r="D29" s="29"/>
    </row>
    <row r="30" spans="1:5" ht="15.75" x14ac:dyDescent="0.25">
      <c r="A30" s="18"/>
      <c r="B30" s="407"/>
      <c r="C30" s="29"/>
      <c r="D30" s="29"/>
    </row>
    <row r="31" spans="1:5" ht="15.75" x14ac:dyDescent="0.25">
      <c r="A31" s="18"/>
      <c r="B31" s="407"/>
      <c r="C31" s="29"/>
      <c r="D31" s="29"/>
    </row>
    <row r="32" spans="1:5" ht="15.75" x14ac:dyDescent="0.25">
      <c r="A32" s="18"/>
      <c r="B32" s="406"/>
      <c r="C32" s="24"/>
      <c r="D32" s="24"/>
    </row>
    <row r="33" spans="1:4" ht="15.75" x14ac:dyDescent="0.25">
      <c r="A33" s="30"/>
      <c r="B33" s="408"/>
      <c r="C33" s="17"/>
      <c r="D33" s="17"/>
    </row>
    <row r="34" spans="1:4" ht="18" x14ac:dyDescent="0.25">
      <c r="A34" s="87"/>
      <c r="B34" s="405"/>
      <c r="C34" s="27"/>
      <c r="D34" s="27"/>
    </row>
    <row r="35" spans="1:4" x14ac:dyDescent="0.2">
      <c r="A35" s="30"/>
      <c r="B35" s="405"/>
      <c r="C35" s="27"/>
      <c r="D35" s="27"/>
    </row>
    <row r="36" spans="1:4" ht="18" x14ac:dyDescent="0.25">
      <c r="A36" s="87"/>
      <c r="B36" s="405"/>
      <c r="C36" s="27"/>
      <c r="D36" s="27"/>
    </row>
    <row r="37" spans="1:4" x14ac:dyDescent="0.2">
      <c r="A37" s="30"/>
      <c r="B37" s="400"/>
      <c r="C37" s="86"/>
      <c r="D37" s="86"/>
    </row>
    <row r="38" spans="1:4" ht="15.75" x14ac:dyDescent="0.25">
      <c r="A38" s="18"/>
      <c r="B38" s="403"/>
      <c r="C38" s="85"/>
      <c r="D38" s="85"/>
    </row>
    <row r="39" spans="1:4" ht="15.75" x14ac:dyDescent="0.25">
      <c r="A39" s="18"/>
      <c r="B39" s="404"/>
      <c r="C39" s="84"/>
      <c r="D39" s="84"/>
    </row>
    <row r="40" spans="1:4" x14ac:dyDescent="0.2">
      <c r="A40" s="30"/>
      <c r="B40" s="406"/>
      <c r="C40" s="24"/>
      <c r="D40" s="24"/>
    </row>
    <row r="41" spans="1:4" x14ac:dyDescent="0.2">
      <c r="A41" s="30"/>
      <c r="B41" s="406"/>
      <c r="C41" s="24"/>
      <c r="D41" s="24"/>
    </row>
    <row r="42" spans="1:4" x14ac:dyDescent="0.2">
      <c r="A42" s="30"/>
      <c r="B42" s="406"/>
      <c r="C42" s="24"/>
      <c r="D42" s="24"/>
    </row>
    <row r="43" spans="1:4" ht="15" x14ac:dyDescent="0.25">
      <c r="A43" s="83"/>
      <c r="B43" s="409"/>
      <c r="C43" s="26"/>
      <c r="D43" s="26"/>
    </row>
    <row r="44" spans="1:4" ht="15" x14ac:dyDescent="0.25">
      <c r="A44" s="83"/>
      <c r="B44" s="409"/>
      <c r="C44" s="26"/>
      <c r="D44" s="26"/>
    </row>
    <row r="45" spans="1:4" x14ac:dyDescent="0.2">
      <c r="A45" s="30"/>
      <c r="B45" s="406"/>
      <c r="C45" s="24"/>
      <c r="D45" s="24"/>
    </row>
    <row r="46" spans="1:4" x14ac:dyDescent="0.2">
      <c r="A46" s="30"/>
      <c r="B46" s="405"/>
      <c r="C46" s="27"/>
      <c r="D46" s="27"/>
    </row>
    <row r="47" spans="1:4" x14ac:dyDescent="0.2">
      <c r="A47" s="81"/>
      <c r="B47" s="406"/>
      <c r="C47" s="24"/>
      <c r="D47" s="24"/>
    </row>
    <row r="48" spans="1:4" ht="15.75" x14ac:dyDescent="0.25">
      <c r="A48" s="18"/>
      <c r="B48" s="407"/>
      <c r="C48" s="29"/>
      <c r="D48" s="29"/>
    </row>
    <row r="49" spans="1:4" ht="15.75" x14ac:dyDescent="0.25">
      <c r="A49" s="18"/>
      <c r="B49" s="407"/>
      <c r="C49" s="29"/>
      <c r="D49" s="29"/>
    </row>
    <row r="50" spans="1:4" ht="15.75" x14ac:dyDescent="0.25">
      <c r="A50" s="18"/>
      <c r="B50" s="406"/>
      <c r="C50" s="24"/>
      <c r="D50" s="24"/>
    </row>
    <row r="51" spans="1:4" x14ac:dyDescent="0.2">
      <c r="A51" s="30"/>
      <c r="B51" s="405"/>
      <c r="C51" s="27"/>
      <c r="D51" s="27"/>
    </row>
    <row r="52" spans="1:4" x14ac:dyDescent="0.2">
      <c r="A52" s="30"/>
      <c r="B52" s="405"/>
      <c r="C52" s="27"/>
      <c r="D52" s="27"/>
    </row>
    <row r="53" spans="1:4" x14ac:dyDescent="0.2">
      <c r="A53" s="30"/>
      <c r="B53" s="405"/>
      <c r="C53" s="27"/>
      <c r="D53" s="27"/>
    </row>
    <row r="54" spans="1:4" x14ac:dyDescent="0.2">
      <c r="A54" s="30"/>
      <c r="B54" s="405"/>
      <c r="C54" s="27"/>
      <c r="D54" s="27"/>
    </row>
    <row r="55" spans="1:4" x14ac:dyDescent="0.2">
      <c r="A55" s="30"/>
      <c r="B55" s="405"/>
      <c r="C55" s="27"/>
      <c r="D55" s="27"/>
    </row>
    <row r="56" spans="1:4" x14ac:dyDescent="0.2">
      <c r="A56" s="30"/>
      <c r="B56" s="405"/>
      <c r="C56" s="27"/>
      <c r="D56" s="27"/>
    </row>
    <row r="57" spans="1:4" x14ac:dyDescent="0.2">
      <c r="A57" s="30"/>
      <c r="B57" s="405"/>
      <c r="C57" s="27"/>
      <c r="D57" s="27"/>
    </row>
    <row r="58" spans="1:4" x14ac:dyDescent="0.2">
      <c r="A58" s="30"/>
      <c r="B58" s="405"/>
      <c r="C58" s="27"/>
      <c r="D58" s="27"/>
    </row>
    <row r="59" spans="1:4" ht="15" x14ac:dyDescent="0.25">
      <c r="A59" s="83"/>
      <c r="B59" s="410"/>
      <c r="C59" s="32"/>
      <c r="D59" s="32"/>
    </row>
    <row r="60" spans="1:4" x14ac:dyDescent="0.2">
      <c r="A60" s="30"/>
      <c r="B60" s="405"/>
      <c r="C60" s="27"/>
      <c r="D60" s="27"/>
    </row>
    <row r="61" spans="1:4" x14ac:dyDescent="0.2">
      <c r="A61" s="30"/>
      <c r="B61" s="405"/>
      <c r="C61" s="27"/>
      <c r="D61" s="27"/>
    </row>
    <row r="62" spans="1:4" x14ac:dyDescent="0.2">
      <c r="A62" s="30"/>
      <c r="B62" s="405"/>
      <c r="C62" s="27"/>
      <c r="D62" s="27"/>
    </row>
    <row r="63" spans="1:4" x14ac:dyDescent="0.2">
      <c r="A63" s="30"/>
      <c r="B63" s="405"/>
      <c r="C63" s="27"/>
      <c r="D63" s="27"/>
    </row>
    <row r="64" spans="1:4" ht="15.75" x14ac:dyDescent="0.25">
      <c r="A64" s="18"/>
      <c r="B64" s="408"/>
      <c r="C64" s="17"/>
      <c r="D64" s="17"/>
    </row>
    <row r="65" spans="1:4" ht="15.75" x14ac:dyDescent="0.25">
      <c r="A65" s="18"/>
      <c r="B65" s="408"/>
      <c r="C65" s="17"/>
      <c r="D65" s="17"/>
    </row>
    <row r="66" spans="1:4" ht="15.75" x14ac:dyDescent="0.25">
      <c r="A66" s="18"/>
      <c r="B66" s="408"/>
      <c r="C66" s="17"/>
      <c r="D66" s="17"/>
    </row>
    <row r="67" spans="1:4" x14ac:dyDescent="0.2">
      <c r="A67" s="30"/>
      <c r="B67" s="405"/>
      <c r="C67" s="27"/>
      <c r="D67" s="27"/>
    </row>
    <row r="68" spans="1:4" x14ac:dyDescent="0.2">
      <c r="A68" s="81"/>
      <c r="B68" s="401"/>
      <c r="C68" s="82"/>
      <c r="D68" s="82"/>
    </row>
    <row r="69" spans="1:4" x14ac:dyDescent="0.2">
      <c r="A69" s="81"/>
      <c r="B69" s="411"/>
      <c r="C69" s="79"/>
      <c r="D69" s="79"/>
    </row>
    <row r="70" spans="1:4" ht="15.75" x14ac:dyDescent="0.25">
      <c r="A70" s="18"/>
      <c r="B70" s="408"/>
      <c r="C70" s="17"/>
      <c r="D70" s="17"/>
    </row>
    <row r="71" spans="1:4" x14ac:dyDescent="0.2">
      <c r="A71" s="80"/>
      <c r="B71" s="411"/>
      <c r="C71" s="79"/>
      <c r="D71" s="79"/>
    </row>
    <row r="72" spans="1:4" ht="15.75" x14ac:dyDescent="0.25">
      <c r="A72" s="18"/>
      <c r="B72" s="408"/>
      <c r="C72" s="17"/>
      <c r="D72" s="17"/>
    </row>
    <row r="73" spans="1:4" ht="15.75" x14ac:dyDescent="0.25">
      <c r="A73" s="18"/>
      <c r="B73" s="408"/>
      <c r="C73" s="17"/>
      <c r="D73" s="17"/>
    </row>
    <row r="74" spans="1:4" ht="15.75" x14ac:dyDescent="0.25">
      <c r="A74" s="18"/>
      <c r="B74" s="408"/>
      <c r="C74" s="17"/>
      <c r="D74" s="17"/>
    </row>
    <row r="75" spans="1:4" ht="15.75" x14ac:dyDescent="0.25">
      <c r="A75" s="18"/>
      <c r="B75" s="408"/>
      <c r="C75" s="17"/>
      <c r="D75" s="17"/>
    </row>
    <row r="432" spans="1:6" x14ac:dyDescent="0.2">
      <c r="A432" s="438"/>
      <c r="F432" s="438"/>
    </row>
  </sheetData>
  <phoneticPr fontId="1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2"/>
  <sheetViews>
    <sheetView topLeftCell="A7" zoomScaleNormal="100" workbookViewId="0">
      <selection activeCell="D12" sqref="D12"/>
    </sheetView>
  </sheetViews>
  <sheetFormatPr defaultRowHeight="12.75" x14ac:dyDescent="0.2"/>
  <cols>
    <col min="1" max="1" width="75.7109375" customWidth="1"/>
    <col min="2" max="2" width="20.7109375" style="122" customWidth="1"/>
    <col min="3" max="3" width="20.7109375" style="3" customWidth="1"/>
    <col min="4" max="4" width="22.7109375" style="1" customWidth="1"/>
    <col min="5" max="5" width="10.7109375" style="2" customWidth="1"/>
  </cols>
  <sheetData>
    <row r="1" spans="1:5" ht="16.5" customHeight="1" x14ac:dyDescent="0.2"/>
    <row r="2" spans="1:5" ht="23.25" x14ac:dyDescent="0.35">
      <c r="A2" s="57" t="s">
        <v>100</v>
      </c>
    </row>
    <row r="4" spans="1:5" ht="18" x14ac:dyDescent="0.25">
      <c r="A4" s="36" t="s">
        <v>55</v>
      </c>
    </row>
    <row r="5" spans="1:5" ht="18" x14ac:dyDescent="0.25">
      <c r="A5" s="36"/>
    </row>
    <row r="6" spans="1:5" ht="15" thickBot="1" x14ac:dyDescent="0.25">
      <c r="E6" s="6" t="s">
        <v>0</v>
      </c>
    </row>
    <row r="7" spans="1:5" ht="55.5" customHeight="1" thickBot="1" x14ac:dyDescent="0.3">
      <c r="A7" s="40" t="s">
        <v>37</v>
      </c>
      <c r="B7" s="469" t="s">
        <v>329</v>
      </c>
      <c r="C7" s="39" t="s">
        <v>101</v>
      </c>
      <c r="D7" s="517" t="s">
        <v>102</v>
      </c>
      <c r="E7" s="518" t="s">
        <v>103</v>
      </c>
    </row>
    <row r="8" spans="1:5" ht="20.25" customHeight="1" x14ac:dyDescent="0.2">
      <c r="A8" s="119" t="s">
        <v>38</v>
      </c>
      <c r="B8" s="557">
        <v>59408.33</v>
      </c>
      <c r="C8" s="235">
        <v>82000</v>
      </c>
      <c r="D8" s="359">
        <v>82356</v>
      </c>
      <c r="E8" s="167">
        <f t="shared" ref="E8:E22" si="0">D8/C8*100</f>
        <v>100.43414634146342</v>
      </c>
    </row>
    <row r="9" spans="1:5" ht="20.25" customHeight="1" x14ac:dyDescent="0.2">
      <c r="A9" s="42" t="s">
        <v>39</v>
      </c>
      <c r="B9" s="558">
        <v>460326.29</v>
      </c>
      <c r="C9" s="234">
        <v>69728</v>
      </c>
      <c r="D9" s="230">
        <v>69425</v>
      </c>
      <c r="E9" s="515">
        <f t="shared" si="0"/>
        <v>99.565454336851772</v>
      </c>
    </row>
    <row r="10" spans="1:5" ht="20.25" customHeight="1" x14ac:dyDescent="0.2">
      <c r="A10" s="42" t="s">
        <v>40</v>
      </c>
      <c r="B10" s="558">
        <v>19465.650000000001</v>
      </c>
      <c r="C10" s="234">
        <v>49600</v>
      </c>
      <c r="D10" s="230">
        <v>38925</v>
      </c>
      <c r="E10" s="515">
        <f t="shared" si="0"/>
        <v>78.477822580645167</v>
      </c>
    </row>
    <row r="11" spans="1:5" ht="20.25" customHeight="1" x14ac:dyDescent="0.2">
      <c r="A11" s="43" t="s">
        <v>41</v>
      </c>
      <c r="B11" s="558">
        <v>2922086.72</v>
      </c>
      <c r="C11" s="234">
        <v>3269080</v>
      </c>
      <c r="D11" s="230">
        <v>3764995</v>
      </c>
      <c r="E11" s="515">
        <f t="shared" si="0"/>
        <v>115.16986430433028</v>
      </c>
    </row>
    <row r="12" spans="1:5" ht="20.25" customHeight="1" x14ac:dyDescent="0.2">
      <c r="A12" s="44" t="s">
        <v>42</v>
      </c>
      <c r="B12" s="558">
        <v>570294.01</v>
      </c>
      <c r="C12" s="234">
        <v>530819</v>
      </c>
      <c r="D12" s="230">
        <v>604888</v>
      </c>
      <c r="E12" s="515">
        <f t="shared" si="0"/>
        <v>113.95372057141888</v>
      </c>
    </row>
    <row r="13" spans="1:5" ht="20.25" customHeight="1" x14ac:dyDescent="0.2">
      <c r="A13" s="42" t="s">
        <v>43</v>
      </c>
      <c r="B13" s="558">
        <v>257693.21</v>
      </c>
      <c r="C13" s="234">
        <v>263831</v>
      </c>
      <c r="D13" s="230">
        <v>298050</v>
      </c>
      <c r="E13" s="515">
        <f t="shared" si="0"/>
        <v>112.97004521834053</v>
      </c>
    </row>
    <row r="14" spans="1:5" ht="20.25" customHeight="1" x14ac:dyDescent="0.2">
      <c r="A14" s="42" t="s">
        <v>44</v>
      </c>
      <c r="B14" s="558">
        <v>723879.36</v>
      </c>
      <c r="C14" s="234">
        <v>735139</v>
      </c>
      <c r="D14" s="230">
        <v>790297</v>
      </c>
      <c r="E14" s="515">
        <f t="shared" si="0"/>
        <v>107.50307084782607</v>
      </c>
    </row>
    <row r="15" spans="1:5" ht="20.25" customHeight="1" x14ac:dyDescent="0.2">
      <c r="A15" s="42" t="s">
        <v>45</v>
      </c>
      <c r="B15" s="558">
        <v>64072.66</v>
      </c>
      <c r="C15" s="234">
        <v>56800</v>
      </c>
      <c r="D15" s="230">
        <v>93863</v>
      </c>
      <c r="E15" s="515">
        <f t="shared" si="0"/>
        <v>165.25176056338029</v>
      </c>
    </row>
    <row r="16" spans="1:5" ht="20.25" customHeight="1" x14ac:dyDescent="0.2">
      <c r="A16" s="42" t="s">
        <v>46</v>
      </c>
      <c r="B16" s="558">
        <v>1644.71</v>
      </c>
      <c r="C16" s="234">
        <v>55700</v>
      </c>
      <c r="D16" s="230">
        <v>28700</v>
      </c>
      <c r="E16" s="515">
        <f t="shared" si="0"/>
        <v>51.526032315978455</v>
      </c>
    </row>
    <row r="17" spans="1:5" ht="20.25" customHeight="1" x14ac:dyDescent="0.2">
      <c r="A17" s="42" t="s">
        <v>47</v>
      </c>
      <c r="B17" s="558">
        <v>42462.559999999998</v>
      </c>
      <c r="C17" s="234">
        <v>57500</v>
      </c>
      <c r="D17" s="230">
        <v>52075</v>
      </c>
      <c r="E17" s="515">
        <f t="shared" si="0"/>
        <v>90.565217391304344</v>
      </c>
    </row>
    <row r="18" spans="1:5" ht="20.25" customHeight="1" x14ac:dyDescent="0.2">
      <c r="A18" s="42" t="s">
        <v>48</v>
      </c>
      <c r="B18" s="558">
        <v>22152.09</v>
      </c>
      <c r="C18" s="234">
        <v>12700</v>
      </c>
      <c r="D18" s="230">
        <v>12827</v>
      </c>
      <c r="E18" s="515">
        <f t="shared" si="0"/>
        <v>101</v>
      </c>
    </row>
    <row r="19" spans="1:5" ht="20.25" customHeight="1" x14ac:dyDescent="0.2">
      <c r="A19" s="42" t="s">
        <v>49</v>
      </c>
      <c r="B19" s="558">
        <v>9011.81</v>
      </c>
      <c r="C19" s="234">
        <v>22000</v>
      </c>
      <c r="D19" s="230">
        <v>12220</v>
      </c>
      <c r="E19" s="515">
        <f t="shared" si="0"/>
        <v>55.54545454545454</v>
      </c>
    </row>
    <row r="20" spans="1:5" ht="20.25" customHeight="1" x14ac:dyDescent="0.2">
      <c r="A20" s="42" t="s">
        <v>87</v>
      </c>
      <c r="B20" s="558">
        <v>0</v>
      </c>
      <c r="C20" s="234">
        <v>432163</v>
      </c>
      <c r="D20" s="230">
        <v>457650</v>
      </c>
      <c r="E20" s="515">
        <f t="shared" si="0"/>
        <v>105.89754328806491</v>
      </c>
    </row>
    <row r="21" spans="1:5" ht="20.25" customHeight="1" x14ac:dyDescent="0.2">
      <c r="A21" s="42" t="s">
        <v>92</v>
      </c>
      <c r="B21" s="558">
        <v>4.9000000000000004</v>
      </c>
      <c r="C21" s="234">
        <v>8600</v>
      </c>
      <c r="D21" s="230">
        <v>10926</v>
      </c>
      <c r="E21" s="515">
        <f t="shared" si="0"/>
        <v>127.04651162790697</v>
      </c>
    </row>
    <row r="22" spans="1:5" ht="20.25" customHeight="1" x14ac:dyDescent="0.2">
      <c r="A22" s="42" t="s">
        <v>50</v>
      </c>
      <c r="B22" s="558">
        <v>180119.42</v>
      </c>
      <c r="C22" s="233">
        <v>167497</v>
      </c>
      <c r="D22" s="237">
        <v>239132</v>
      </c>
      <c r="E22" s="515">
        <f t="shared" si="0"/>
        <v>142.76793017188368</v>
      </c>
    </row>
    <row r="23" spans="1:5" ht="20.25" customHeight="1" x14ac:dyDescent="0.2">
      <c r="A23" s="120" t="s">
        <v>238</v>
      </c>
      <c r="B23" s="473">
        <v>6478.84</v>
      </c>
      <c r="C23" s="236">
        <v>0</v>
      </c>
      <c r="D23" s="238">
        <v>0</v>
      </c>
      <c r="E23" s="516" t="s">
        <v>215</v>
      </c>
    </row>
    <row r="24" spans="1:5" ht="20.25" customHeight="1" thickBot="1" x14ac:dyDescent="0.25">
      <c r="A24" s="120" t="s">
        <v>51</v>
      </c>
      <c r="B24" s="473">
        <v>19097.189999999999</v>
      </c>
      <c r="C24" s="236">
        <v>20500</v>
      </c>
      <c r="D24" s="238">
        <v>10000</v>
      </c>
      <c r="E24" s="104">
        <f>D24/C24*100</f>
        <v>48.780487804878049</v>
      </c>
    </row>
    <row r="25" spans="1:5" s="13" customFormat="1" ht="30.75" customHeight="1" thickBot="1" x14ac:dyDescent="0.3">
      <c r="A25" s="20" t="s">
        <v>99</v>
      </c>
      <c r="B25" s="199">
        <f>SUM(B8:B24)</f>
        <v>5358197.75</v>
      </c>
      <c r="C25" s="204">
        <f>SUM(C8:C24)</f>
        <v>5833657</v>
      </c>
      <c r="D25" s="156">
        <f>SUM(D8:D24)</f>
        <v>6566329</v>
      </c>
      <c r="E25" s="103">
        <f>D25/C25*100</f>
        <v>112.55939456159318</v>
      </c>
    </row>
    <row r="26" spans="1:5" ht="16.5" thickBot="1" x14ac:dyDescent="0.3">
      <c r="E26" s="103"/>
    </row>
    <row r="27" spans="1:5" ht="34.5" customHeight="1" thickBot="1" x14ac:dyDescent="0.25">
      <c r="A27" s="540" t="s">
        <v>326</v>
      </c>
      <c r="B27" s="559">
        <v>-7264</v>
      </c>
      <c r="C27" s="541">
        <v>0</v>
      </c>
      <c r="D27" s="545">
        <v>0</v>
      </c>
      <c r="E27" s="544" t="s">
        <v>215</v>
      </c>
    </row>
    <row r="28" spans="1:5" ht="16.5" thickBot="1" x14ac:dyDescent="0.3">
      <c r="A28" s="20" t="s">
        <v>327</v>
      </c>
      <c r="B28" s="470">
        <f t="shared" ref="B28:D28" si="1">SUM(B25+B27)</f>
        <v>5350933.75</v>
      </c>
      <c r="C28" s="204">
        <f t="shared" si="1"/>
        <v>5833657</v>
      </c>
      <c r="D28" s="156">
        <f t="shared" si="1"/>
        <v>6566329</v>
      </c>
      <c r="E28" s="103">
        <f>D28/C28*100</f>
        <v>112.55939456159318</v>
      </c>
    </row>
    <row r="432" spans="1:1" x14ac:dyDescent="0.2">
      <c r="A432" s="438"/>
    </row>
  </sheetData>
  <phoneticPr fontId="1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  <ignoredErrors>
    <ignoredError sqref="E2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31"/>
  <sheetViews>
    <sheetView workbookViewId="0">
      <selection activeCell="E19" sqref="E19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16384" width="9.140625" style="45"/>
  </cols>
  <sheetData>
    <row r="2" spans="1:15" ht="20.25" customHeight="1" x14ac:dyDescent="0.25">
      <c r="A2" s="637" t="s">
        <v>104</v>
      </c>
      <c r="B2" s="638"/>
      <c r="C2" s="638"/>
      <c r="D2" s="638"/>
      <c r="E2" s="638"/>
      <c r="F2" s="638"/>
    </row>
    <row r="4" spans="1:15" ht="20.100000000000001" customHeight="1" x14ac:dyDescent="0.25">
      <c r="A4" s="46" t="s">
        <v>123</v>
      </c>
      <c r="F4" s="244"/>
    </row>
    <row r="5" spans="1:15" ht="15" customHeight="1" thickBot="1" x14ac:dyDescent="0.3">
      <c r="A5" s="46"/>
      <c r="F5" s="244" t="s">
        <v>0</v>
      </c>
    </row>
    <row r="6" spans="1:15" s="47" customFormat="1" ht="35.25" customHeight="1" thickBot="1" x14ac:dyDescent="0.25">
      <c r="A6" s="245" t="s">
        <v>53</v>
      </c>
      <c r="B6" s="245" t="s">
        <v>105</v>
      </c>
      <c r="C6" s="247" t="s">
        <v>329</v>
      </c>
      <c r="D6" s="246" t="s">
        <v>101</v>
      </c>
      <c r="E6" s="248" t="s">
        <v>102</v>
      </c>
      <c r="F6" s="249" t="s">
        <v>103</v>
      </c>
    </row>
    <row r="7" spans="1:15" s="49" customFormat="1" ht="20.100000000000001" customHeight="1" thickBot="1" x14ac:dyDescent="0.3">
      <c r="A7" s="48"/>
      <c r="B7" s="250" t="s">
        <v>106</v>
      </c>
      <c r="C7" s="560"/>
      <c r="D7" s="251"/>
      <c r="E7" s="252"/>
      <c r="F7" s="253"/>
    </row>
    <row r="8" spans="1:15" s="52" customFormat="1" ht="15" customHeight="1" x14ac:dyDescent="0.2">
      <c r="A8" s="334">
        <v>3900</v>
      </c>
      <c r="B8" s="277" t="s">
        <v>216</v>
      </c>
      <c r="C8" s="351">
        <v>380</v>
      </c>
      <c r="D8" s="254">
        <v>190</v>
      </c>
      <c r="E8" s="278">
        <v>190</v>
      </c>
      <c r="F8" s="596">
        <f>E8/D8*100</f>
        <v>100</v>
      </c>
      <c r="G8" s="51"/>
      <c r="H8" s="51"/>
      <c r="I8" s="51"/>
      <c r="J8" s="51"/>
      <c r="K8" s="51"/>
      <c r="L8" s="51"/>
      <c r="M8" s="51"/>
      <c r="N8" s="51"/>
      <c r="O8" s="51"/>
    </row>
    <row r="9" spans="1:15" s="52" customFormat="1" ht="15" customHeight="1" x14ac:dyDescent="0.2">
      <c r="A9" s="53">
        <v>5212</v>
      </c>
      <c r="B9" s="292" t="s">
        <v>122</v>
      </c>
      <c r="C9" s="352">
        <v>184.79</v>
      </c>
      <c r="D9" s="257">
        <v>1000</v>
      </c>
      <c r="E9" s="333">
        <v>1000</v>
      </c>
      <c r="F9" s="619">
        <f>E9/D9*100</f>
        <v>100</v>
      </c>
      <c r="G9" s="51"/>
      <c r="H9" s="51"/>
      <c r="I9" s="51"/>
      <c r="J9" s="51"/>
      <c r="K9" s="51"/>
      <c r="L9" s="51"/>
      <c r="M9" s="51"/>
      <c r="N9" s="51"/>
      <c r="O9" s="51"/>
    </row>
    <row r="10" spans="1:15" s="52" customFormat="1" ht="30" customHeight="1" x14ac:dyDescent="0.2">
      <c r="A10" s="421">
        <v>5272</v>
      </c>
      <c r="B10" s="275" t="s">
        <v>245</v>
      </c>
      <c r="C10" s="561">
        <v>84.7</v>
      </c>
      <c r="D10" s="419">
        <v>1000</v>
      </c>
      <c r="E10" s="420">
        <v>0</v>
      </c>
      <c r="F10" s="620">
        <f>E10/D10*100</f>
        <v>0</v>
      </c>
      <c r="G10" s="51"/>
      <c r="H10" s="51"/>
      <c r="I10" s="51"/>
      <c r="J10" s="51"/>
      <c r="K10" s="51"/>
      <c r="L10" s="51"/>
      <c r="M10" s="51"/>
      <c r="N10" s="51"/>
      <c r="O10" s="51"/>
    </row>
    <row r="11" spans="1:15" s="52" customFormat="1" ht="17.25" customHeight="1" x14ac:dyDescent="0.2">
      <c r="A11" s="53">
        <v>5273</v>
      </c>
      <c r="B11" s="275" t="s">
        <v>246</v>
      </c>
      <c r="C11" s="562">
        <v>842.57</v>
      </c>
      <c r="D11" s="260">
        <v>1500</v>
      </c>
      <c r="E11" s="276">
        <v>1500</v>
      </c>
      <c r="F11" s="597">
        <f>E11/D11*100</f>
        <v>100</v>
      </c>
    </row>
    <row r="12" spans="1:15" s="52" customFormat="1" ht="15" customHeight="1" x14ac:dyDescent="0.2">
      <c r="A12" s="53">
        <v>5279</v>
      </c>
      <c r="B12" s="259" t="s">
        <v>121</v>
      </c>
      <c r="C12" s="562">
        <v>0</v>
      </c>
      <c r="D12" s="260">
        <v>0</v>
      </c>
      <c r="E12" s="276">
        <v>1000</v>
      </c>
      <c r="F12" s="608" t="s">
        <v>215</v>
      </c>
    </row>
    <row r="13" spans="1:15" s="52" customFormat="1" ht="15" customHeight="1" x14ac:dyDescent="0.2">
      <c r="A13" s="53">
        <v>5512</v>
      </c>
      <c r="B13" s="275" t="s">
        <v>120</v>
      </c>
      <c r="C13" s="562">
        <v>0</v>
      </c>
      <c r="D13" s="260">
        <v>500</v>
      </c>
      <c r="E13" s="276">
        <v>500</v>
      </c>
      <c r="F13" s="597">
        <f>E13/D13*100</f>
        <v>100</v>
      </c>
    </row>
    <row r="14" spans="1:15" s="52" customFormat="1" ht="15" customHeight="1" x14ac:dyDescent="0.2">
      <c r="A14" s="53">
        <v>6113</v>
      </c>
      <c r="B14" s="275" t="s">
        <v>119</v>
      </c>
      <c r="C14" s="562">
        <v>43562.98</v>
      </c>
      <c r="D14" s="260">
        <v>46000</v>
      </c>
      <c r="E14" s="276">
        <v>51388</v>
      </c>
      <c r="F14" s="597">
        <f>E14/D14*100</f>
        <v>111.71304347826087</v>
      </c>
    </row>
    <row r="15" spans="1:15" s="52" customFormat="1" ht="15" customHeight="1" x14ac:dyDescent="0.2">
      <c r="A15" s="53">
        <v>6223</v>
      </c>
      <c r="B15" s="275" t="s">
        <v>118</v>
      </c>
      <c r="C15" s="562">
        <v>3730.33</v>
      </c>
      <c r="D15" s="260">
        <v>6200</v>
      </c>
      <c r="E15" s="261">
        <v>6200</v>
      </c>
      <c r="F15" s="597">
        <f>E15/D15*100</f>
        <v>100</v>
      </c>
    </row>
    <row r="16" spans="1:15" s="52" customFormat="1" ht="15" customHeight="1" x14ac:dyDescent="0.2">
      <c r="A16" s="53">
        <v>6330</v>
      </c>
      <c r="B16" s="275" t="s">
        <v>213</v>
      </c>
      <c r="C16" s="562">
        <v>400</v>
      </c>
      <c r="D16" s="260">
        <v>0</v>
      </c>
      <c r="E16" s="261">
        <v>0</v>
      </c>
      <c r="F16" s="608" t="s">
        <v>215</v>
      </c>
      <c r="G16" s="262"/>
    </row>
    <row r="17" spans="1:7" s="52" customFormat="1" ht="15" customHeight="1" x14ac:dyDescent="0.2">
      <c r="A17" s="53">
        <v>6409</v>
      </c>
      <c r="B17" s="275" t="s">
        <v>253</v>
      </c>
      <c r="C17" s="562">
        <v>0</v>
      </c>
      <c r="D17" s="260">
        <v>680</v>
      </c>
      <c r="E17" s="261">
        <v>750</v>
      </c>
      <c r="F17" s="597">
        <f>E17/D17*100</f>
        <v>110.29411764705883</v>
      </c>
      <c r="G17" s="262"/>
    </row>
    <row r="18" spans="1:7" s="52" customFormat="1" ht="15" customHeight="1" thickBot="1" x14ac:dyDescent="0.25">
      <c r="A18" s="53">
        <v>6172</v>
      </c>
      <c r="B18" s="275" t="s">
        <v>108</v>
      </c>
      <c r="C18" s="562">
        <v>10222.959999999999</v>
      </c>
      <c r="D18" s="260">
        <v>24930</v>
      </c>
      <c r="E18" s="261">
        <v>19828</v>
      </c>
      <c r="F18" s="597">
        <f>E18/D18*100</f>
        <v>79.534697152025672</v>
      </c>
      <c r="G18" s="262"/>
    </row>
    <row r="19" spans="1:7" s="56" customFormat="1" ht="20.100000000000001" customHeight="1" thickBot="1" x14ac:dyDescent="0.3">
      <c r="A19" s="54"/>
      <c r="B19" s="264" t="s">
        <v>54</v>
      </c>
      <c r="C19" s="563">
        <f>SUM(C8:C18)</f>
        <v>59408.33</v>
      </c>
      <c r="D19" s="265">
        <f>SUM(D8:D18)</f>
        <v>82000</v>
      </c>
      <c r="E19" s="358">
        <f>SUM(E8:E18)</f>
        <v>82356</v>
      </c>
      <c r="F19" s="598">
        <f>E19/D19*100</f>
        <v>100.43414634146342</v>
      </c>
      <c r="G19" s="55"/>
    </row>
    <row r="20" spans="1:7" ht="15" customHeight="1" x14ac:dyDescent="0.25">
      <c r="A20" s="270"/>
      <c r="B20" s="270"/>
      <c r="C20" s="564"/>
      <c r="D20" s="271"/>
      <c r="E20" s="267"/>
      <c r="F20" s="272"/>
      <c r="G20" s="262"/>
    </row>
    <row r="431" spans="1:1" x14ac:dyDescent="0.2">
      <c r="A431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3"/>
  <sheetViews>
    <sheetView workbookViewId="0">
      <selection activeCell="E8" sqref="E8:E10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312" customWidth="1"/>
    <col min="7" max="16384" width="9.140625" style="45"/>
  </cols>
  <sheetData>
    <row r="1" spans="1:11" ht="14.25" x14ac:dyDescent="0.2">
      <c r="F1" s="243"/>
    </row>
    <row r="2" spans="1:11" ht="20.25" customHeight="1" x14ac:dyDescent="0.25">
      <c r="A2" s="637" t="s">
        <v>104</v>
      </c>
      <c r="B2" s="638"/>
      <c r="C2" s="638"/>
      <c r="D2" s="638"/>
      <c r="E2" s="638"/>
      <c r="F2" s="638"/>
      <c r="G2" s="274"/>
      <c r="H2" s="274"/>
      <c r="I2" s="274"/>
      <c r="J2" s="274"/>
      <c r="K2" s="274"/>
    </row>
    <row r="3" spans="1:11" ht="12.75" customHeight="1" x14ac:dyDescent="0.25">
      <c r="A3" s="286"/>
      <c r="B3" s="287"/>
      <c r="C3" s="339"/>
      <c r="D3" s="287"/>
      <c r="E3" s="335"/>
      <c r="F3" s="287"/>
      <c r="G3" s="274"/>
      <c r="H3" s="274"/>
      <c r="I3" s="274"/>
      <c r="J3" s="274"/>
      <c r="K3" s="274"/>
    </row>
    <row r="4" spans="1:11" ht="18" x14ac:dyDescent="0.25">
      <c r="A4" s="46" t="s">
        <v>217</v>
      </c>
      <c r="B4" s="323"/>
      <c r="C4" s="568"/>
    </row>
    <row r="5" spans="1:11" ht="15" customHeight="1" thickBot="1" x14ac:dyDescent="0.3">
      <c r="A5" s="46"/>
      <c r="F5" s="285" t="s">
        <v>0</v>
      </c>
    </row>
    <row r="6" spans="1:11" s="47" customFormat="1" ht="35.25" customHeight="1" thickBot="1" x14ac:dyDescent="0.25">
      <c r="A6" s="146" t="s">
        <v>53</v>
      </c>
      <c r="B6" s="146" t="s">
        <v>105</v>
      </c>
      <c r="C6" s="247" t="s">
        <v>329</v>
      </c>
      <c r="D6" s="295" t="s">
        <v>101</v>
      </c>
      <c r="E6" s="294" t="s">
        <v>102</v>
      </c>
      <c r="F6" s="293" t="s">
        <v>103</v>
      </c>
      <c r="G6" s="322"/>
      <c r="J6" s="321"/>
    </row>
    <row r="7" spans="1:11" s="49" customFormat="1" ht="20.100000000000001" customHeight="1" thickBot="1" x14ac:dyDescent="0.3">
      <c r="A7" s="48"/>
      <c r="B7" s="145" t="s">
        <v>106</v>
      </c>
      <c r="C7" s="569"/>
      <c r="D7" s="320"/>
      <c r="E7" s="252"/>
      <c r="F7" s="319"/>
    </row>
    <row r="8" spans="1:11" s="274" customFormat="1" ht="15" customHeight="1" x14ac:dyDescent="0.2">
      <c r="A8" s="50">
        <v>6172</v>
      </c>
      <c r="B8" s="429" t="s">
        <v>108</v>
      </c>
      <c r="C8" s="570">
        <v>453085.93</v>
      </c>
      <c r="D8" s="338">
        <v>69728</v>
      </c>
      <c r="E8" s="278">
        <v>69425</v>
      </c>
      <c r="F8" s="599">
        <f>E8/D8*100</f>
        <v>99.565454336851772</v>
      </c>
      <c r="G8" s="315"/>
    </row>
    <row r="9" spans="1:11" s="274" customFormat="1" ht="15" customHeight="1" x14ac:dyDescent="0.2">
      <c r="A9" s="53">
        <v>6330</v>
      </c>
      <c r="B9" s="275" t="s">
        <v>213</v>
      </c>
      <c r="C9" s="571">
        <v>6864</v>
      </c>
      <c r="D9" s="337">
        <v>0</v>
      </c>
      <c r="E9" s="276">
        <v>0</v>
      </c>
      <c r="F9" s="601" t="s">
        <v>215</v>
      </c>
      <c r="G9" s="315"/>
    </row>
    <row r="10" spans="1:11" s="274" customFormat="1" ht="15" customHeight="1" thickBot="1" x14ac:dyDescent="0.25">
      <c r="A10" s="318">
        <v>2143</v>
      </c>
      <c r="B10" s="431" t="s">
        <v>150</v>
      </c>
      <c r="C10" s="572">
        <v>376.36</v>
      </c>
      <c r="D10" s="430">
        <v>0</v>
      </c>
      <c r="E10" s="280">
        <v>0</v>
      </c>
      <c r="F10" s="603" t="s">
        <v>215</v>
      </c>
      <c r="G10" s="315"/>
    </row>
    <row r="11" spans="1:11" s="56" customFormat="1" ht="20.100000000000001" customHeight="1" thickBot="1" x14ac:dyDescent="0.3">
      <c r="A11" s="340"/>
      <c r="B11" s="341" t="s">
        <v>54</v>
      </c>
      <c r="C11" s="463">
        <f>SUM(C8:C10)</f>
        <v>460326.29</v>
      </c>
      <c r="D11" s="428">
        <f>SUM(D8:D10)</f>
        <v>69728</v>
      </c>
      <c r="E11" s="288">
        <f>SUM(E8:E10)</f>
        <v>69425</v>
      </c>
      <c r="F11" s="604">
        <f>E11/D11*100</f>
        <v>99.565454336851772</v>
      </c>
      <c r="G11" s="315"/>
    </row>
    <row r="12" spans="1:11" s="56" customFormat="1" ht="12.75" customHeight="1" x14ac:dyDescent="0.25">
      <c r="A12" s="116"/>
      <c r="B12" s="116"/>
      <c r="C12" s="117"/>
      <c r="D12" s="269"/>
      <c r="E12" s="269"/>
      <c r="F12" s="316"/>
      <c r="G12" s="315"/>
    </row>
    <row r="13" spans="1:11" ht="12.75" customHeight="1" x14ac:dyDescent="0.2">
      <c r="A13" s="314"/>
      <c r="B13" s="313"/>
      <c r="C13" s="573"/>
      <c r="D13" s="121"/>
      <c r="E13" s="336"/>
      <c r="F13" s="121"/>
    </row>
    <row r="433" spans="1:1" x14ac:dyDescent="0.2">
      <c r="A433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19"/>
  <sheetViews>
    <sheetView workbookViewId="0">
      <selection activeCell="E8" sqref="E8:E13"/>
    </sheetView>
  </sheetViews>
  <sheetFormatPr defaultRowHeight="12.75" x14ac:dyDescent="0.2"/>
  <cols>
    <col min="1" max="1" width="8.7109375" style="45" customWidth="1"/>
    <col min="2" max="2" width="55.7109375" style="45" customWidth="1"/>
    <col min="3" max="3" width="16.7109375" style="240" customWidth="1"/>
    <col min="4" max="4" width="16.7109375" style="239" customWidth="1"/>
    <col min="5" max="5" width="20.7109375" style="241" customWidth="1"/>
    <col min="6" max="6" width="8" style="242" customWidth="1"/>
    <col min="7" max="16384" width="9.140625" style="45"/>
  </cols>
  <sheetData>
    <row r="2" spans="1:15" ht="20.25" customHeight="1" x14ac:dyDescent="0.25">
      <c r="A2" s="637" t="s">
        <v>104</v>
      </c>
      <c r="B2" s="638"/>
      <c r="C2" s="638"/>
      <c r="D2" s="638"/>
      <c r="E2" s="638"/>
      <c r="F2" s="638"/>
    </row>
    <row r="3" spans="1:15" ht="12.75" customHeight="1" x14ac:dyDescent="0.25">
      <c r="A3" s="542"/>
      <c r="B3" s="543"/>
      <c r="C3" s="339"/>
      <c r="D3" s="543"/>
      <c r="E3" s="543"/>
      <c r="F3" s="543"/>
    </row>
    <row r="4" spans="1:15" ht="20.100000000000001" customHeight="1" x14ac:dyDescent="0.25">
      <c r="A4" s="46" t="s">
        <v>221</v>
      </c>
      <c r="F4" s="244"/>
    </row>
    <row r="5" spans="1:15" ht="15" customHeight="1" thickBot="1" x14ac:dyDescent="0.3">
      <c r="A5" s="46"/>
      <c r="F5" s="244" t="s">
        <v>0</v>
      </c>
    </row>
    <row r="6" spans="1:15" s="47" customFormat="1" ht="35.25" customHeight="1" thickBot="1" x14ac:dyDescent="0.25">
      <c r="A6" s="245" t="s">
        <v>53</v>
      </c>
      <c r="B6" s="245" t="s">
        <v>105</v>
      </c>
      <c r="C6" s="247" t="s">
        <v>329</v>
      </c>
      <c r="D6" s="246" t="s">
        <v>101</v>
      </c>
      <c r="E6" s="248" t="s">
        <v>102</v>
      </c>
      <c r="F6" s="249" t="s">
        <v>103</v>
      </c>
    </row>
    <row r="7" spans="1:15" s="49" customFormat="1" ht="20.100000000000001" customHeight="1" thickBot="1" x14ac:dyDescent="0.3">
      <c r="A7" s="48"/>
      <c r="B7" s="250" t="s">
        <v>106</v>
      </c>
      <c r="C7" s="560"/>
      <c r="D7" s="251"/>
      <c r="E7" s="252"/>
      <c r="F7" s="253"/>
    </row>
    <row r="8" spans="1:15" s="52" customFormat="1" ht="15" customHeight="1" x14ac:dyDescent="0.2">
      <c r="A8" s="50">
        <v>6113</v>
      </c>
      <c r="B8" s="277" t="s">
        <v>201</v>
      </c>
      <c r="C8" s="574">
        <v>0</v>
      </c>
      <c r="D8" s="330">
        <v>3000</v>
      </c>
      <c r="E8" s="255">
        <v>1500</v>
      </c>
      <c r="F8" s="596">
        <f t="shared" ref="F8:F14" si="0">E8/D8*100</f>
        <v>50</v>
      </c>
      <c r="G8" s="51"/>
      <c r="H8" s="51"/>
      <c r="I8" s="51"/>
      <c r="J8" s="51"/>
      <c r="K8" s="51"/>
      <c r="L8" s="51"/>
      <c r="M8" s="51"/>
      <c r="N8" s="51"/>
      <c r="O8" s="51"/>
    </row>
    <row r="9" spans="1:15" s="52" customFormat="1" ht="15" customHeight="1" x14ac:dyDescent="0.2">
      <c r="A9" s="53">
        <v>6172</v>
      </c>
      <c r="B9" s="275" t="s">
        <v>108</v>
      </c>
      <c r="C9" s="575">
        <v>14206.6</v>
      </c>
      <c r="D9" s="329">
        <v>15001</v>
      </c>
      <c r="E9" s="276">
        <v>18000</v>
      </c>
      <c r="F9" s="597">
        <f t="shared" si="0"/>
        <v>119.99200053329777</v>
      </c>
    </row>
    <row r="10" spans="1:15" s="52" customFormat="1" ht="25.5" x14ac:dyDescent="0.2">
      <c r="A10" s="53">
        <v>6172</v>
      </c>
      <c r="B10" s="275" t="s">
        <v>254</v>
      </c>
      <c r="C10" s="575">
        <v>5234.08</v>
      </c>
      <c r="D10" s="329">
        <v>6000</v>
      </c>
      <c r="E10" s="276">
        <v>6492</v>
      </c>
      <c r="F10" s="597">
        <f t="shared" si="0"/>
        <v>108.2</v>
      </c>
    </row>
    <row r="11" spans="1:15" s="52" customFormat="1" ht="25.5" x14ac:dyDescent="0.2">
      <c r="A11" s="53">
        <v>6172</v>
      </c>
      <c r="B11" s="275" t="s">
        <v>200</v>
      </c>
      <c r="C11" s="575">
        <v>24.97</v>
      </c>
      <c r="D11" s="329">
        <v>3599</v>
      </c>
      <c r="E11" s="276">
        <v>3433</v>
      </c>
      <c r="F11" s="597">
        <f t="shared" si="0"/>
        <v>95.387607668796889</v>
      </c>
    </row>
    <row r="12" spans="1:15" s="52" customFormat="1" ht="15" customHeight="1" x14ac:dyDescent="0.2">
      <c r="A12" s="53">
        <v>6172</v>
      </c>
      <c r="B12" s="275" t="s">
        <v>199</v>
      </c>
      <c r="C12" s="575">
        <v>0</v>
      </c>
      <c r="D12" s="329">
        <v>20000</v>
      </c>
      <c r="E12" s="276">
        <v>4500</v>
      </c>
      <c r="F12" s="597">
        <f t="shared" si="0"/>
        <v>22.5</v>
      </c>
    </row>
    <row r="13" spans="1:15" s="52" customFormat="1" ht="15" customHeight="1" thickBot="1" x14ac:dyDescent="0.25">
      <c r="A13" s="318">
        <v>6172</v>
      </c>
      <c r="B13" s="328" t="s">
        <v>198</v>
      </c>
      <c r="C13" s="576">
        <v>0</v>
      </c>
      <c r="D13" s="317">
        <v>2000</v>
      </c>
      <c r="E13" s="261">
        <v>5000</v>
      </c>
      <c r="F13" s="597">
        <f t="shared" si="0"/>
        <v>250</v>
      </c>
    </row>
    <row r="14" spans="1:15" s="56" customFormat="1" ht="20.100000000000001" customHeight="1" thickBot="1" x14ac:dyDescent="0.3">
      <c r="A14" s="54"/>
      <c r="B14" s="264" t="s">
        <v>54</v>
      </c>
      <c r="C14" s="563">
        <f t="shared" ref="C14:E14" si="1">SUM(C8:C13)</f>
        <v>19465.650000000001</v>
      </c>
      <c r="D14" s="265">
        <f t="shared" si="1"/>
        <v>49600</v>
      </c>
      <c r="E14" s="266">
        <f t="shared" si="1"/>
        <v>38925</v>
      </c>
      <c r="F14" s="598">
        <f t="shared" si="0"/>
        <v>78.477822580645167</v>
      </c>
      <c r="G14" s="55"/>
    </row>
    <row r="15" spans="1:15" ht="12.75" customHeight="1" x14ac:dyDescent="0.25">
      <c r="A15" s="270"/>
      <c r="B15" s="270"/>
      <c r="C15" s="564"/>
      <c r="D15" s="271"/>
      <c r="E15" s="267"/>
      <c r="F15" s="272"/>
      <c r="G15" s="262"/>
    </row>
    <row r="419" spans="1:1" x14ac:dyDescent="0.2">
      <c r="A419" s="439"/>
    </row>
  </sheetData>
  <mergeCells count="1">
    <mergeCell ref="A2:F2"/>
  </mergeCells>
  <pageMargins left="0.55118110236220474" right="0.31496062992125984" top="0.78740157480314965" bottom="1.3779527559055118" header="0.51181102362204722" footer="1.3779527559055118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4</vt:i4>
      </vt:variant>
    </vt:vector>
  </HeadingPairs>
  <TitlesOfParts>
    <vt:vector size="27" baseType="lpstr">
      <vt:lpstr>Bilance</vt:lpstr>
      <vt:lpstr>Sumář příjmů a výdajů</vt:lpstr>
      <vt:lpstr>Fondy</vt:lpstr>
      <vt:lpstr>Příjmy z pronájmu majetku PO</vt:lpstr>
      <vt:lpstr>Dluhová služba </vt:lpstr>
      <vt:lpstr>Běžné výdaje kapitol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13</vt:lpstr>
      <vt:lpstr>14</vt:lpstr>
      <vt:lpstr>16</vt:lpstr>
      <vt:lpstr>17</vt:lpstr>
      <vt:lpstr>23</vt:lpstr>
      <vt:lpstr>12 - Investiční výdaje</vt:lpstr>
      <vt:lpstr>'11'!Oblast_tisku</vt:lpstr>
      <vt:lpstr>'Dluhová služba '!Oblast_tisku</vt:lpstr>
      <vt:lpstr>'Příjmy z pronájmu majetku PO'!Oblast_tisku</vt:lpstr>
      <vt:lpstr>'Sumář příjmů a výdajů'!Oblast_tisku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2016-12-01T07:22:40Z</cp:lastPrinted>
  <dcterms:created xsi:type="dcterms:W3CDTF">2014-09-16T07:52:57Z</dcterms:created>
  <dcterms:modified xsi:type="dcterms:W3CDTF">2017-03-23T07:44:28Z</dcterms:modified>
</cp:coreProperties>
</file>